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https://testlivesalfordac-my.sharepoint.com/personal/s_preece_salford_ac_uk/Documents/My Documents/Project BEPKO-2/Feasibility study/Clinical outcome data analysis/"/>
    </mc:Choice>
  </mc:AlternateContent>
  <xr:revisionPtr revIDLastSave="4" documentId="11_9A2741147E8CF27B3D1497804F908ECEBDBBE974" xr6:coauthVersionLast="47" xr6:coauthVersionMax="47" xr10:uidLastSave="{A52E29E8-7934-4DC1-8B30-CB39BD6A29CE}"/>
  <bookViews>
    <workbookView xWindow="-28920" yWindow="-120" windowWidth="29040" windowHeight="16440" xr2:uid="{00000000-000D-0000-FFFF-FFFF00000000}"/>
  </bookViews>
  <sheets>
    <sheet name="Summary" sheetId="1" r:id="rId1"/>
    <sheet name="Inter-baseline" sheetId="2" r:id="rId2"/>
    <sheet name="Cntrl-baseline" sheetId="3" r:id="rId3"/>
    <sheet name="Inter-8-month" sheetId="4" r:id="rId4"/>
    <sheet name="Cntrl-8-month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19" i="5" l="1"/>
  <c r="P19" i="5"/>
  <c r="L19" i="5"/>
  <c r="H19" i="5"/>
  <c r="V17" i="5"/>
  <c r="V19" i="5" s="1"/>
  <c r="U17" i="5"/>
  <c r="U19" i="5" s="1"/>
  <c r="T17" i="5"/>
  <c r="S17" i="5"/>
  <c r="S19" i="5" s="1"/>
  <c r="R17" i="5"/>
  <c r="R19" i="5" s="1"/>
  <c r="Q17" i="5"/>
  <c r="Q19" i="5" s="1"/>
  <c r="P17" i="5"/>
  <c r="O17" i="5"/>
  <c r="O19" i="5" s="1"/>
  <c r="N17" i="5"/>
  <c r="N19" i="5" s="1"/>
  <c r="M17" i="5"/>
  <c r="M19" i="5" s="1"/>
  <c r="L17" i="5"/>
  <c r="K17" i="5"/>
  <c r="K19" i="5" s="1"/>
  <c r="J17" i="5"/>
  <c r="J19" i="5" s="1"/>
  <c r="I17" i="5"/>
  <c r="I19" i="5" s="1"/>
  <c r="H17" i="5"/>
  <c r="G17" i="5"/>
  <c r="G19" i="5" s="1"/>
  <c r="F17" i="5"/>
  <c r="F19" i="5" s="1"/>
  <c r="E17" i="5"/>
  <c r="D17" i="5"/>
  <c r="C17" i="5"/>
  <c r="C19" i="5" s="1"/>
  <c r="B17" i="5"/>
  <c r="W19" i="4"/>
  <c r="S19" i="4"/>
  <c r="O19" i="4"/>
  <c r="K19" i="4"/>
  <c r="G19" i="4"/>
  <c r="C19" i="4"/>
  <c r="Z17" i="4"/>
  <c r="Z19" i="4" s="1"/>
  <c r="Y17" i="4"/>
  <c r="Y19" i="4" s="1"/>
  <c r="X17" i="4"/>
  <c r="X19" i="4" s="1"/>
  <c r="W17" i="4"/>
  <c r="V17" i="4"/>
  <c r="V19" i="4" s="1"/>
  <c r="U17" i="4"/>
  <c r="U19" i="4" s="1"/>
  <c r="T17" i="4"/>
  <c r="T19" i="4" s="1"/>
  <c r="S17" i="4"/>
  <c r="R17" i="4"/>
  <c r="R19" i="4" s="1"/>
  <c r="Q17" i="4"/>
  <c r="Q19" i="4" s="1"/>
  <c r="P17" i="4"/>
  <c r="P19" i="4" s="1"/>
  <c r="O17" i="4"/>
  <c r="N17" i="4"/>
  <c r="N19" i="4" s="1"/>
  <c r="M17" i="4"/>
  <c r="M19" i="4" s="1"/>
  <c r="L17" i="4"/>
  <c r="L19" i="4" s="1"/>
  <c r="K17" i="4"/>
  <c r="J17" i="4"/>
  <c r="J19" i="4" s="1"/>
  <c r="I17" i="4"/>
  <c r="I19" i="4" s="1"/>
  <c r="H17" i="4"/>
  <c r="F5" i="1" s="1"/>
  <c r="G17" i="4"/>
  <c r="F17" i="4"/>
  <c r="F19" i="4" s="1"/>
  <c r="E17" i="4"/>
  <c r="E19" i="4" s="1"/>
  <c r="D17" i="4"/>
  <c r="D19" i="4" s="1"/>
  <c r="C17" i="4"/>
  <c r="B17" i="4"/>
  <c r="B19" i="4" s="1"/>
  <c r="V17" i="3"/>
  <c r="U17" i="3"/>
  <c r="T17" i="3"/>
  <c r="S17" i="3"/>
  <c r="R17" i="3"/>
  <c r="Q17" i="3"/>
  <c r="P17" i="3"/>
  <c r="O17" i="3"/>
  <c r="N17" i="3"/>
  <c r="M17" i="3"/>
  <c r="L17" i="3"/>
  <c r="K17" i="3"/>
  <c r="J17" i="3"/>
  <c r="I17" i="3"/>
  <c r="H17" i="3"/>
  <c r="G17" i="3"/>
  <c r="F17" i="3"/>
  <c r="E17" i="3"/>
  <c r="D17" i="3"/>
  <c r="C17" i="3"/>
  <c r="B17" i="3"/>
  <c r="Z17" i="2"/>
  <c r="Y17" i="2"/>
  <c r="X17" i="2"/>
  <c r="W17" i="2"/>
  <c r="V17" i="2"/>
  <c r="U17" i="2"/>
  <c r="T17" i="2"/>
  <c r="S17" i="2"/>
  <c r="R17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C17" i="2"/>
  <c r="B17" i="2"/>
  <c r="F15" i="1"/>
  <c r="F13" i="1"/>
  <c r="G7" i="1"/>
  <c r="F7" i="1"/>
  <c r="E7" i="1"/>
  <c r="D7" i="1"/>
  <c r="C7" i="1"/>
  <c r="B7" i="1"/>
  <c r="E5" i="1"/>
  <c r="G4" i="1"/>
  <c r="F4" i="1"/>
  <c r="E4" i="1"/>
  <c r="D4" i="1"/>
  <c r="C4" i="1"/>
  <c r="B4" i="1"/>
  <c r="F8" i="1" l="1"/>
  <c r="B8" i="1"/>
  <c r="D19" i="5"/>
  <c r="B20" i="5"/>
  <c r="E15" i="1" s="1"/>
  <c r="B5" i="1"/>
  <c r="C5" i="1"/>
  <c r="G8" i="1"/>
  <c r="H19" i="4"/>
  <c r="D5" i="1"/>
  <c r="B19" i="5"/>
  <c r="B20" i="4"/>
  <c r="E13" i="1" s="1"/>
  <c r="G5" i="1"/>
  <c r="C8" i="1"/>
  <c r="E19" i="5"/>
  <c r="D8" i="1"/>
  <c r="E8" i="1"/>
  <c r="B15" i="1" l="1"/>
  <c r="D15" i="1"/>
  <c r="C15" i="1"/>
  <c r="D13" i="1"/>
  <c r="C13" i="1"/>
  <c r="B13" i="1"/>
</calcChain>
</file>

<file path=xl/sharedStrings.xml><?xml version="1.0" encoding="utf-8"?>
<sst xmlns="http://schemas.openxmlformats.org/spreadsheetml/2006/main" count="268" uniqueCount="173">
  <si>
    <t>Summary Statistics</t>
  </si>
  <si>
    <t>No</t>
  </si>
  <si>
    <t>Mean</t>
  </si>
  <si>
    <t>SD</t>
  </si>
  <si>
    <t>Min</t>
  </si>
  <si>
    <t>Max</t>
  </si>
  <si>
    <t>Range</t>
  </si>
  <si>
    <t>Inter - baseline</t>
  </si>
  <si>
    <t>Inter - 8-month</t>
  </si>
  <si>
    <t>Cntrl - baseline</t>
  </si>
  <si>
    <t>Cntrl - 8-month</t>
  </si>
  <si>
    <t>Change Statistics</t>
  </si>
  <si>
    <t>Absolute change</t>
  </si>
  <si>
    <t>Percentage change</t>
  </si>
  <si>
    <t>Effect size</t>
  </si>
  <si>
    <t>T-test</t>
  </si>
  <si>
    <t>Mann-Whitney</t>
  </si>
  <si>
    <t>Missing Participants</t>
  </si>
  <si>
    <t>3. Participant ID</t>
  </si>
  <si>
    <t>FS102</t>
  </si>
  <si>
    <t>FS109</t>
  </si>
  <si>
    <t>FS113</t>
  </si>
  <si>
    <t>FS120</t>
  </si>
  <si>
    <t>FS128</t>
  </si>
  <si>
    <t>FS131</t>
  </si>
  <si>
    <t>FS132</t>
  </si>
  <si>
    <t>FS202</t>
  </si>
  <si>
    <t>FS206</t>
  </si>
  <si>
    <t>FS209</t>
  </si>
  <si>
    <t>FS211</t>
  </si>
  <si>
    <t>FS220</t>
  </si>
  <si>
    <t>FS221</t>
  </si>
  <si>
    <t>FS228</t>
  </si>
  <si>
    <t>FS229</t>
  </si>
  <si>
    <t>FS230</t>
  </si>
  <si>
    <t>FS302</t>
  </si>
  <si>
    <t>FS303</t>
  </si>
  <si>
    <t>FS308</t>
  </si>
  <si>
    <t>FS310</t>
  </si>
  <si>
    <t>FS312</t>
  </si>
  <si>
    <t>FS313</t>
  </si>
  <si>
    <t>FS315</t>
  </si>
  <si>
    <t>FS322</t>
  </si>
  <si>
    <t>FS323</t>
  </si>
  <si>
    <t>Unique Response Number</t>
  </si>
  <si>
    <t>955488-955470-103220112</t>
  </si>
  <si>
    <t>955488-955470-104289106</t>
  </si>
  <si>
    <t>955488-955470-103412500</t>
  </si>
  <si>
    <t>955488-955470-103444396</t>
  </si>
  <si>
    <t>1050338-1050320-110344021</t>
  </si>
  <si>
    <t>1050338-1050320-111085199</t>
  </si>
  <si>
    <t>1050338-1050320-110323824</t>
  </si>
  <si>
    <t>955488-955470-103806629</t>
  </si>
  <si>
    <t>955488-955470-105656072</t>
  </si>
  <si>
    <t>955488-955470-103410424</t>
  </si>
  <si>
    <t>955488-955470-103444215</t>
  </si>
  <si>
    <t>1050338-1050320-111980168</t>
  </si>
  <si>
    <t>1050338-1050320-112037473</t>
  </si>
  <si>
    <t>1050338-1050320-112573136</t>
  </si>
  <si>
    <t>1050338-1050320-112750180</t>
  </si>
  <si>
    <t>1050338-1050320-114031622</t>
  </si>
  <si>
    <t>1050338-1050320-113717813</t>
  </si>
  <si>
    <t>955488-955470-106020101</t>
  </si>
  <si>
    <t>955488-955470-105610926</t>
  </si>
  <si>
    <t>955488-955470-106861783</t>
  </si>
  <si>
    <t>1050338-1050320-113141288</t>
  </si>
  <si>
    <t>1050338-1050320-113969376</t>
  </si>
  <si>
    <t>1050338-1050320-113197745</t>
  </si>
  <si>
    <t>1050338-1050320-113427537</t>
  </si>
  <si>
    <t>1050338-1050320-114185521</t>
  </si>
  <si>
    <t>Anxiety</t>
  </si>
  <si>
    <t>Q1</t>
  </si>
  <si>
    <t>Q2</t>
  </si>
  <si>
    <t>Q3</t>
  </si>
  <si>
    <t>Q4</t>
  </si>
  <si>
    <t>Q5</t>
  </si>
  <si>
    <t>Q6</t>
  </si>
  <si>
    <t>Q7</t>
  </si>
  <si>
    <t>Anxiety extra</t>
  </si>
  <si>
    <t>Q8</t>
  </si>
  <si>
    <t>Totals</t>
  </si>
  <si>
    <t>FS103</t>
  </si>
  <si>
    <t>FS105</t>
  </si>
  <si>
    <t>FS107</t>
  </si>
  <si>
    <t>FS110</t>
  </si>
  <si>
    <t>FS111</t>
  </si>
  <si>
    <t>FS114</t>
  </si>
  <si>
    <t>FS118</t>
  </si>
  <si>
    <t>FS121</t>
  </si>
  <si>
    <t>FS129</t>
  </si>
  <si>
    <t>FS130</t>
  </si>
  <si>
    <t>FS135</t>
  </si>
  <si>
    <t>FS201</t>
  </si>
  <si>
    <t>FS205</t>
  </si>
  <si>
    <t>FS207</t>
  </si>
  <si>
    <t>FS210</t>
  </si>
  <si>
    <t>FS213</t>
  </si>
  <si>
    <t>FS216</t>
  </si>
  <si>
    <t>FS309</t>
  </si>
  <si>
    <t>FS314</t>
  </si>
  <si>
    <t>FS319</t>
  </si>
  <si>
    <t>FS320</t>
  </si>
  <si>
    <t>955488-955470-103221802</t>
  </si>
  <si>
    <t>955488-955470-103395200</t>
  </si>
  <si>
    <t>1050338-1050320-111369805</t>
  </si>
  <si>
    <t>955488-955470-103263837</t>
  </si>
  <si>
    <t>955488-955470-103866202</t>
  </si>
  <si>
    <t>955488-955470-103426284</t>
  </si>
  <si>
    <t>955488-955470-103444657</t>
  </si>
  <si>
    <t>955488-955470-103525926</t>
  </si>
  <si>
    <t>1050338-1050320-111214654</t>
  </si>
  <si>
    <t>1050338-1050320-110288002</t>
  </si>
  <si>
    <t>1050338-1050320-111126844</t>
  </si>
  <si>
    <t>955488-955470-105531874</t>
  </si>
  <si>
    <t>955488-955470-103370459</t>
  </si>
  <si>
    <t>955488-955470-103467381</t>
  </si>
  <si>
    <t>955488-955470-103232051</t>
  </si>
  <si>
    <t>955488-955470-105635514</t>
  </si>
  <si>
    <t>955488-955470-106491363</t>
  </si>
  <si>
    <t>955488-955470-105674884</t>
  </si>
  <si>
    <t>1050338-1050320-113273636</t>
  </si>
  <si>
    <t>1050338-1050320-113433097</t>
  </si>
  <si>
    <t>1050338-1050320-113888627</t>
  </si>
  <si>
    <t>1100822-1100804-116623414</t>
  </si>
  <si>
    <t>1100822-1100804-117383571</t>
  </si>
  <si>
    <t>1100822-1100804-116622049</t>
  </si>
  <si>
    <t>1100822-1100804-116628918</t>
  </si>
  <si>
    <t>1100822-1100804-121746767</t>
  </si>
  <si>
    <t>1100822-1100804-123644060</t>
  </si>
  <si>
    <t>1100822-1100804-120829035</t>
  </si>
  <si>
    <t>1100822-1100804-117686962</t>
  </si>
  <si>
    <t>1100822-1100804-118436375</t>
  </si>
  <si>
    <t>1100822-1100804-118328264</t>
  </si>
  <si>
    <t>1100822-1100804-117869276</t>
  </si>
  <si>
    <t>1100822-1100804-123040385</t>
  </si>
  <si>
    <t>1100822-1100804-122604742</t>
  </si>
  <si>
    <t>1100822-1100804-123558645</t>
  </si>
  <si>
    <t>1100822-1100804-122588985</t>
  </si>
  <si>
    <t>1100822-1100804-123380176</t>
  </si>
  <si>
    <t>1100822-1100804-123266205</t>
  </si>
  <si>
    <t>1100822-1100804-122029892</t>
  </si>
  <si>
    <t>1100822-1100804-118676493</t>
  </si>
  <si>
    <t>1100822-1100804-123349536</t>
  </si>
  <si>
    <t>1100822-1100804-122898219</t>
  </si>
  <si>
    <t>1100822-1100804-122903968</t>
  </si>
  <si>
    <t>1100822-1100804-122585296</t>
  </si>
  <si>
    <t>1100822-1100804-122902182</t>
  </si>
  <si>
    <t>1100822-1100804-122896208</t>
  </si>
  <si>
    <t>Baseline Totals</t>
  </si>
  <si>
    <t>Diff. w.r.t. Baseline</t>
  </si>
  <si>
    <t>Paired t-test p-value</t>
  </si>
  <si>
    <t>Mann-Whitney U-test p-value</t>
  </si>
  <si>
    <t>1100822-1100804-116751365</t>
  </si>
  <si>
    <t>1100822-1100804-117699804</t>
  </si>
  <si>
    <t>1100822-1100804-123348626</t>
  </si>
  <si>
    <t>1100822-1100804-120607918</t>
  </si>
  <si>
    <t>1100822-1100804-117333145</t>
  </si>
  <si>
    <t>1100822-1100804-116646028</t>
  </si>
  <si>
    <t>1100822-1100804-116757783</t>
  </si>
  <si>
    <t>1100822-1100804-117266070</t>
  </si>
  <si>
    <t>1100822-1100804-123178265</t>
  </si>
  <si>
    <t>1100822-1100804-121754161</t>
  </si>
  <si>
    <t>1100822-1100804-121646359</t>
  </si>
  <si>
    <t>1100822-1100804-117746018</t>
  </si>
  <si>
    <t>1100822-1100804-117801282</t>
  </si>
  <si>
    <t>1100822-1100804-117780379</t>
  </si>
  <si>
    <t>1100822-1100804-117706601</t>
  </si>
  <si>
    <t>1100822-1100804-121888926</t>
  </si>
  <si>
    <t>1100822-1100804-118509959</t>
  </si>
  <si>
    <t>1100822-1100804-121182182</t>
  </si>
  <si>
    <t>1100822-1100804-122505039</t>
  </si>
  <si>
    <t>1100822-1100804-123548949</t>
  </si>
  <si>
    <t>1100822-1100804-122897312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</si>
</sst>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%"/>
    <numFmt numFmtId="166" formatCode="0.000"/>
  </numFmts>
  <fonts count="3" x14ac:knownFonts="1">
    <font>
      <sz val="11"/>
      <color theme="1"/>
      <name val="Calibri"/>
      <family val="2"/>
      <scheme val="minor"/>
    </font>
    <font>
      <b/>
      <i/>
      <u/>
      <sz val="11"/>
      <name val="Calibri"/>
    </font>
    <font>
      <b/>
      <sz val="1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5"/>
  <sheetViews>
    <sheetView tabSelected="1" workbookViewId="0"/>
  </sheetViews>
  <sheetFormatPr defaultRowHeight="15" x14ac:dyDescent="0.25"/>
  <cols>
    <col min="1" max="1" width="30" customWidth="1"/>
    <col min="2" max="7" width="20" customWidth="1"/>
  </cols>
  <sheetData>
    <row r="1" spans="1:7" x14ac:dyDescent="0.25">
      <c r="A1" s="1" t="s">
        <v>0</v>
      </c>
    </row>
    <row r="2" spans="1:7" x14ac:dyDescent="0.25">
      <c r="A2" s="2"/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</row>
    <row r="4" spans="1:7" x14ac:dyDescent="0.25">
      <c r="A4" t="s">
        <v>7</v>
      </c>
      <c r="B4" s="3">
        <f>COUNT('Inter-8-month'!B18:Z18)</f>
        <v>25</v>
      </c>
      <c r="C4" s="4">
        <f>AVERAGE('Inter-8-month'!B18:Z18)</f>
        <v>4.28</v>
      </c>
      <c r="D4" s="4">
        <f>_xlfn.STDEV.S('Inter-8-month'!B18:Z18)</f>
        <v>5.7628118136895639</v>
      </c>
      <c r="E4" s="4">
        <f>MIN('Inter-8-month'!B18:Z18)</f>
        <v>0</v>
      </c>
      <c r="F4" s="4">
        <f>MAX('Inter-8-month'!B18:Z18)</f>
        <v>23</v>
      </c>
      <c r="G4" s="4">
        <f>MAX('Inter-8-month'!B18:Z18)-MIN('Inter-8-month'!B18:Z18)</f>
        <v>23</v>
      </c>
    </row>
    <row r="5" spans="1:7" x14ac:dyDescent="0.25">
      <c r="A5" t="s">
        <v>8</v>
      </c>
      <c r="B5" s="3">
        <f>COUNT('Inter-8-month'!B17:Z17)</f>
        <v>25</v>
      </c>
      <c r="C5" s="4">
        <f>AVERAGE('Inter-8-month'!B17:Z17)</f>
        <v>4.08</v>
      </c>
      <c r="D5" s="4">
        <f>_xlfn.STDEV.S('Inter-8-month'!B17:Z17)</f>
        <v>6.1435603141283908</v>
      </c>
      <c r="E5" s="4">
        <f>MIN('Inter-8-month'!B17:Z17)</f>
        <v>0</v>
      </c>
      <c r="F5" s="4">
        <f>MAX('Inter-8-month'!B17:Z17)</f>
        <v>23</v>
      </c>
      <c r="G5" s="4">
        <f>MAX('Inter-8-month'!B17:Z17)-MIN('Inter-8-month'!B17:Z17)</f>
        <v>23</v>
      </c>
    </row>
    <row r="7" spans="1:7" x14ac:dyDescent="0.25">
      <c r="A7" t="s">
        <v>9</v>
      </c>
      <c r="B7" s="3">
        <f>COUNT('Cntrl-8-month'!B18:V18)</f>
        <v>21</v>
      </c>
      <c r="C7" s="4">
        <f>AVERAGE('Cntrl-8-month'!B18:V18)</f>
        <v>2.9047619047619047</v>
      </c>
      <c r="D7" s="4">
        <f>_xlfn.STDEV.S('Cntrl-8-month'!B18:V18)</f>
        <v>2.7185430271518953</v>
      </c>
      <c r="E7" s="4">
        <f>MIN('Cntrl-8-month'!B18:V18)</f>
        <v>0</v>
      </c>
      <c r="F7" s="4">
        <f>MAX('Cntrl-8-month'!B18:V18)</f>
        <v>9</v>
      </c>
      <c r="G7" s="4">
        <f>MAX('Cntrl-8-month'!B18:V18)-MIN('Cntrl-8-month'!B18:V18)</f>
        <v>9</v>
      </c>
    </row>
    <row r="8" spans="1:7" x14ac:dyDescent="0.25">
      <c r="A8" t="s">
        <v>10</v>
      </c>
      <c r="B8" s="3">
        <f>COUNT('Cntrl-8-month'!B17:V17)</f>
        <v>21</v>
      </c>
      <c r="C8" s="4">
        <f>AVERAGE('Cntrl-8-month'!B17:V17)</f>
        <v>4.2857142857142856</v>
      </c>
      <c r="D8" s="4">
        <f>_xlfn.STDEV.S('Cntrl-8-month'!B17:V17)</f>
        <v>3.3036776044713738</v>
      </c>
      <c r="E8" s="4">
        <f>MIN('Cntrl-8-month'!B17:V17)</f>
        <v>0</v>
      </c>
      <c r="F8" s="4">
        <f>MAX('Cntrl-8-month'!B17:V17)</f>
        <v>11</v>
      </c>
      <c r="G8" s="4">
        <f>MAX('Cntrl-8-month'!B17:V17)-MIN('Cntrl-8-month'!B17:V17)</f>
        <v>11</v>
      </c>
    </row>
    <row r="10" spans="1:7" x14ac:dyDescent="0.25">
      <c r="A10" s="1" t="s">
        <v>11</v>
      </c>
    </row>
    <row r="11" spans="1:7" x14ac:dyDescent="0.25">
      <c r="A11" s="2"/>
      <c r="B11" s="2" t="s">
        <v>12</v>
      </c>
      <c r="C11" s="2" t="s">
        <v>13</v>
      </c>
      <c r="D11" s="2" t="s">
        <v>14</v>
      </c>
      <c r="E11" s="2" t="s">
        <v>15</v>
      </c>
      <c r="F11" s="2" t="s">
        <v>16</v>
      </c>
      <c r="G11" s="2" t="s">
        <v>17</v>
      </c>
    </row>
    <row r="13" spans="1:7" x14ac:dyDescent="0.25">
      <c r="A13" t="s">
        <v>8</v>
      </c>
      <c r="B13" s="4">
        <f>C5-C4</f>
        <v>-0.20000000000000018</v>
      </c>
      <c r="C13" s="5">
        <f>(C5-C4)/C4</f>
        <v>-4.6728971962616862E-2</v>
      </c>
      <c r="D13" s="6">
        <f>(C5-C4)/(SQRT((D4^2 + D5^2)/2))</f>
        <v>-3.3578291264941301E-2</v>
      </c>
      <c r="E13" s="7">
        <f>'Inter-8-month'!B20</f>
        <v>0.74291988481393423</v>
      </c>
      <c r="F13" s="7">
        <f>'Inter-8-month'!B21</f>
        <v>0.35933188412587241</v>
      </c>
    </row>
    <row r="15" spans="1:7" x14ac:dyDescent="0.25">
      <c r="A15" t="s">
        <v>10</v>
      </c>
      <c r="B15" s="4">
        <f>C8-C7</f>
        <v>1.3809523809523809</v>
      </c>
      <c r="C15" s="5">
        <f>(C8-C7)/C7</f>
        <v>0.4754098360655738</v>
      </c>
      <c r="D15" s="6">
        <f>(C8-C7)/(SQRT((D7^2 + D8^2)/2))</f>
        <v>0.45646938895979783</v>
      </c>
      <c r="E15" s="7">
        <f>'Cntrl-8-month'!B20</f>
        <v>6.551863815679132E-2</v>
      </c>
      <c r="F15" s="7">
        <f>'Cntrl-8-month'!B21</f>
        <v>0.44561263843931209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7"/>
  <sheetViews>
    <sheetView workbookViewId="0">
      <selection activeCell="U7" sqref="U7:U13"/>
    </sheetView>
  </sheetViews>
  <sheetFormatPr defaultRowHeight="15" x14ac:dyDescent="0.25"/>
  <sheetData>
    <row r="1" spans="1:26" x14ac:dyDescent="0.25">
      <c r="A1" t="s">
        <v>18</v>
      </c>
      <c r="B1">
        <v>102</v>
      </c>
      <c r="C1">
        <v>109</v>
      </c>
      <c r="D1">
        <v>113</v>
      </c>
      <c r="E1">
        <v>120</v>
      </c>
      <c r="F1">
        <v>128</v>
      </c>
      <c r="G1">
        <v>131</v>
      </c>
      <c r="H1">
        <v>132</v>
      </c>
      <c r="I1">
        <v>202</v>
      </c>
      <c r="J1">
        <v>206</v>
      </c>
      <c r="K1">
        <v>209</v>
      </c>
      <c r="L1">
        <v>211</v>
      </c>
      <c r="M1">
        <v>220</v>
      </c>
      <c r="N1">
        <v>221</v>
      </c>
      <c r="O1">
        <v>228</v>
      </c>
      <c r="P1">
        <v>229</v>
      </c>
      <c r="Q1">
        <v>230</v>
      </c>
      <c r="R1">
        <v>302</v>
      </c>
      <c r="S1">
        <v>303</v>
      </c>
      <c r="T1">
        <v>308</v>
      </c>
      <c r="U1">
        <v>310</v>
      </c>
      <c r="V1">
        <v>312</v>
      </c>
      <c r="W1">
        <v>313</v>
      </c>
      <c r="X1">
        <v>315</v>
      </c>
      <c r="Y1">
        <v>322</v>
      </c>
      <c r="Z1">
        <v>323</v>
      </c>
    </row>
    <row r="2" spans="1:26" x14ac:dyDescent="0.25">
      <c r="A2" t="s">
        <v>18</v>
      </c>
      <c r="B2" t="s">
        <v>19</v>
      </c>
      <c r="C2" t="s">
        <v>20</v>
      </c>
      <c r="D2" t="s">
        <v>21</v>
      </c>
      <c r="E2" t="s">
        <v>22</v>
      </c>
      <c r="F2" t="s">
        <v>23</v>
      </c>
      <c r="G2" t="s">
        <v>24</v>
      </c>
      <c r="H2" t="s">
        <v>25</v>
      </c>
      <c r="I2" t="s">
        <v>26</v>
      </c>
      <c r="J2" t="s">
        <v>27</v>
      </c>
      <c r="K2" t="s">
        <v>28</v>
      </c>
      <c r="L2" t="s">
        <v>29</v>
      </c>
      <c r="M2" t="s">
        <v>30</v>
      </c>
      <c r="N2" t="s">
        <v>31</v>
      </c>
      <c r="O2" t="s">
        <v>32</v>
      </c>
      <c r="P2" t="s">
        <v>33</v>
      </c>
      <c r="Q2" t="s">
        <v>34</v>
      </c>
      <c r="R2" t="s">
        <v>35</v>
      </c>
      <c r="S2" t="s">
        <v>36</v>
      </c>
      <c r="T2" t="s">
        <v>37</v>
      </c>
      <c r="U2" t="s">
        <v>38</v>
      </c>
      <c r="V2" t="s">
        <v>39</v>
      </c>
      <c r="W2" t="s">
        <v>40</v>
      </c>
      <c r="X2" t="s">
        <v>41</v>
      </c>
      <c r="Y2" t="s">
        <v>42</v>
      </c>
      <c r="Z2" t="s">
        <v>43</v>
      </c>
    </row>
    <row r="4" spans="1:26" x14ac:dyDescent="0.25">
      <c r="A4" t="s">
        <v>44</v>
      </c>
      <c r="B4" t="s">
        <v>45</v>
      </c>
      <c r="C4" t="s">
        <v>46</v>
      </c>
      <c r="D4" t="s">
        <v>47</v>
      </c>
      <c r="E4" t="s">
        <v>48</v>
      </c>
      <c r="F4" t="s">
        <v>49</v>
      </c>
      <c r="G4" t="s">
        <v>50</v>
      </c>
      <c r="H4" t="s">
        <v>51</v>
      </c>
      <c r="I4" t="s">
        <v>52</v>
      </c>
      <c r="J4" t="s">
        <v>53</v>
      </c>
      <c r="K4" t="s">
        <v>54</v>
      </c>
      <c r="L4" t="s">
        <v>55</v>
      </c>
      <c r="M4" t="s">
        <v>56</v>
      </c>
      <c r="N4" t="s">
        <v>57</v>
      </c>
      <c r="O4" t="s">
        <v>58</v>
      </c>
      <c r="P4" t="s">
        <v>59</v>
      </c>
      <c r="Q4" t="s">
        <v>60</v>
      </c>
      <c r="R4" t="s">
        <v>61</v>
      </c>
      <c r="S4" t="s">
        <v>62</v>
      </c>
      <c r="T4" t="s">
        <v>63</v>
      </c>
      <c r="U4" t="s">
        <v>64</v>
      </c>
      <c r="V4" t="s">
        <v>65</v>
      </c>
      <c r="W4" t="s">
        <v>66</v>
      </c>
      <c r="X4" t="s">
        <v>67</v>
      </c>
      <c r="Y4" t="s">
        <v>68</v>
      </c>
      <c r="Z4" t="s">
        <v>69</v>
      </c>
    </row>
    <row r="6" spans="1:26" x14ac:dyDescent="0.25">
      <c r="A6" t="s">
        <v>70</v>
      </c>
    </row>
    <row r="7" spans="1:26" x14ac:dyDescent="0.25">
      <c r="A7" t="s">
        <v>71</v>
      </c>
      <c r="B7">
        <v>0</v>
      </c>
      <c r="C7">
        <v>1</v>
      </c>
      <c r="D7">
        <v>0</v>
      </c>
      <c r="E7">
        <v>0</v>
      </c>
      <c r="F7">
        <v>0</v>
      </c>
      <c r="G7">
        <v>0</v>
      </c>
      <c r="H7">
        <v>1</v>
      </c>
      <c r="I7">
        <v>0</v>
      </c>
      <c r="J7">
        <v>0</v>
      </c>
      <c r="K7">
        <v>1</v>
      </c>
      <c r="L7">
        <v>0</v>
      </c>
      <c r="M7">
        <v>1</v>
      </c>
      <c r="N7">
        <v>0</v>
      </c>
      <c r="O7">
        <v>0</v>
      </c>
      <c r="P7">
        <v>3</v>
      </c>
      <c r="Q7">
        <v>1</v>
      </c>
      <c r="R7">
        <v>3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1</v>
      </c>
    </row>
    <row r="8" spans="1:26" x14ac:dyDescent="0.25">
      <c r="A8" t="s">
        <v>72</v>
      </c>
      <c r="B8">
        <v>0</v>
      </c>
      <c r="C8">
        <v>1</v>
      </c>
      <c r="D8">
        <v>0</v>
      </c>
      <c r="E8">
        <v>1</v>
      </c>
      <c r="F8">
        <v>0</v>
      </c>
      <c r="G8">
        <v>0</v>
      </c>
      <c r="H8">
        <v>0</v>
      </c>
      <c r="I8">
        <v>0</v>
      </c>
      <c r="J8">
        <v>0</v>
      </c>
      <c r="K8">
        <v>1</v>
      </c>
      <c r="L8">
        <v>0</v>
      </c>
      <c r="M8">
        <v>0</v>
      </c>
      <c r="N8">
        <v>0</v>
      </c>
      <c r="O8">
        <v>0</v>
      </c>
      <c r="P8">
        <v>3</v>
      </c>
      <c r="Q8">
        <v>1</v>
      </c>
      <c r="R8">
        <v>3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1</v>
      </c>
    </row>
    <row r="9" spans="1:26" x14ac:dyDescent="0.25">
      <c r="A9" t="s">
        <v>73</v>
      </c>
      <c r="B9">
        <v>0</v>
      </c>
      <c r="C9">
        <v>1</v>
      </c>
      <c r="D9">
        <v>0</v>
      </c>
      <c r="E9">
        <v>0</v>
      </c>
      <c r="F9">
        <v>0</v>
      </c>
      <c r="G9">
        <v>0</v>
      </c>
      <c r="H9">
        <v>1</v>
      </c>
      <c r="I9">
        <v>0</v>
      </c>
      <c r="J9">
        <v>0</v>
      </c>
      <c r="K9">
        <v>2</v>
      </c>
      <c r="L9">
        <v>1</v>
      </c>
      <c r="M9">
        <v>1</v>
      </c>
      <c r="N9">
        <v>0</v>
      </c>
      <c r="O9">
        <v>0</v>
      </c>
      <c r="P9">
        <v>3</v>
      </c>
      <c r="Q9">
        <v>1</v>
      </c>
      <c r="R9">
        <v>3</v>
      </c>
      <c r="S9">
        <v>0</v>
      </c>
      <c r="T9">
        <v>0</v>
      </c>
      <c r="U9">
        <v>0</v>
      </c>
      <c r="V9">
        <v>0</v>
      </c>
      <c r="W9">
        <v>0</v>
      </c>
      <c r="X9">
        <v>1</v>
      </c>
      <c r="Y9">
        <v>0</v>
      </c>
      <c r="Z9">
        <v>1</v>
      </c>
    </row>
    <row r="10" spans="1:26" x14ac:dyDescent="0.25">
      <c r="A10" t="s">
        <v>74</v>
      </c>
      <c r="B10">
        <v>0</v>
      </c>
      <c r="C10">
        <v>3</v>
      </c>
      <c r="D10">
        <v>0</v>
      </c>
      <c r="E10">
        <v>1</v>
      </c>
      <c r="F10">
        <v>1</v>
      </c>
      <c r="G10">
        <v>1</v>
      </c>
      <c r="H10">
        <v>1</v>
      </c>
      <c r="I10">
        <v>0</v>
      </c>
      <c r="J10">
        <v>0</v>
      </c>
      <c r="K10">
        <v>2</v>
      </c>
      <c r="L10">
        <v>0</v>
      </c>
      <c r="M10">
        <v>1</v>
      </c>
      <c r="N10">
        <v>0</v>
      </c>
      <c r="O10">
        <v>0</v>
      </c>
      <c r="P10">
        <v>3</v>
      </c>
      <c r="Q10">
        <v>1</v>
      </c>
      <c r="R10">
        <v>3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1</v>
      </c>
    </row>
    <row r="11" spans="1:26" x14ac:dyDescent="0.25">
      <c r="A11" t="s">
        <v>75</v>
      </c>
      <c r="B11">
        <v>0</v>
      </c>
      <c r="C11">
        <v>2</v>
      </c>
      <c r="D11">
        <v>0</v>
      </c>
      <c r="E11">
        <v>0</v>
      </c>
      <c r="F11">
        <v>0</v>
      </c>
      <c r="G11">
        <v>0</v>
      </c>
      <c r="H11">
        <v>1</v>
      </c>
      <c r="I11">
        <v>0</v>
      </c>
      <c r="J11">
        <v>1</v>
      </c>
      <c r="K11">
        <v>1</v>
      </c>
      <c r="L11">
        <v>0</v>
      </c>
      <c r="M11">
        <v>0</v>
      </c>
      <c r="N11">
        <v>0</v>
      </c>
      <c r="O11">
        <v>0</v>
      </c>
      <c r="P11">
        <v>0</v>
      </c>
      <c r="Q11">
        <v>1</v>
      </c>
      <c r="R11">
        <v>3</v>
      </c>
      <c r="S11">
        <v>1</v>
      </c>
      <c r="T11">
        <v>0</v>
      </c>
      <c r="U11">
        <v>0</v>
      </c>
      <c r="V11">
        <v>0</v>
      </c>
      <c r="W11">
        <v>0</v>
      </c>
      <c r="X11">
        <v>1</v>
      </c>
      <c r="Y11">
        <v>0</v>
      </c>
      <c r="Z11">
        <v>0</v>
      </c>
    </row>
    <row r="12" spans="1:26" x14ac:dyDescent="0.25">
      <c r="A12" t="s">
        <v>76</v>
      </c>
      <c r="B12">
        <v>0</v>
      </c>
      <c r="C12">
        <v>1</v>
      </c>
      <c r="D12">
        <v>0</v>
      </c>
      <c r="E12">
        <v>0</v>
      </c>
      <c r="F12">
        <v>0</v>
      </c>
      <c r="G12">
        <v>0</v>
      </c>
      <c r="H12">
        <v>1</v>
      </c>
      <c r="I12">
        <v>1</v>
      </c>
      <c r="J12">
        <v>0</v>
      </c>
      <c r="K12">
        <v>1</v>
      </c>
      <c r="L12">
        <v>1</v>
      </c>
      <c r="M12">
        <v>1</v>
      </c>
      <c r="N12">
        <v>0</v>
      </c>
      <c r="O12">
        <v>3</v>
      </c>
      <c r="P12">
        <v>1</v>
      </c>
      <c r="Q12">
        <v>1</v>
      </c>
      <c r="R12">
        <v>3</v>
      </c>
      <c r="S12">
        <v>0</v>
      </c>
      <c r="T12">
        <v>1</v>
      </c>
      <c r="U12">
        <v>1</v>
      </c>
      <c r="V12">
        <v>0</v>
      </c>
      <c r="W12">
        <v>0</v>
      </c>
      <c r="X12">
        <v>1</v>
      </c>
      <c r="Y12">
        <v>0</v>
      </c>
      <c r="Z12">
        <v>1</v>
      </c>
    </row>
    <row r="13" spans="1:26" x14ac:dyDescent="0.25">
      <c r="A13" t="s">
        <v>77</v>
      </c>
      <c r="B13">
        <v>0</v>
      </c>
      <c r="C13">
        <v>1</v>
      </c>
      <c r="D13">
        <v>0</v>
      </c>
      <c r="E13">
        <v>0</v>
      </c>
      <c r="F13">
        <v>0</v>
      </c>
      <c r="G13">
        <v>0</v>
      </c>
      <c r="H13">
        <v>1</v>
      </c>
      <c r="I13">
        <v>1</v>
      </c>
      <c r="J13">
        <v>0</v>
      </c>
      <c r="K13">
        <v>0</v>
      </c>
      <c r="L13">
        <v>0</v>
      </c>
      <c r="M13">
        <v>2</v>
      </c>
      <c r="N13">
        <v>0</v>
      </c>
      <c r="O13">
        <v>0</v>
      </c>
      <c r="P13">
        <v>3</v>
      </c>
      <c r="Q13">
        <v>1</v>
      </c>
      <c r="R13">
        <v>3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</row>
    <row r="14" spans="1:26" x14ac:dyDescent="0.25">
      <c r="A14" t="s">
        <v>78</v>
      </c>
    </row>
    <row r="15" spans="1:26" x14ac:dyDescent="0.25">
      <c r="A15" t="s">
        <v>79</v>
      </c>
      <c r="C15">
        <v>1</v>
      </c>
      <c r="D15">
        <v>0</v>
      </c>
      <c r="E15">
        <v>0</v>
      </c>
      <c r="F15">
        <v>0</v>
      </c>
      <c r="G15">
        <v>0</v>
      </c>
      <c r="H15">
        <v>1</v>
      </c>
      <c r="I15">
        <v>0</v>
      </c>
      <c r="J15">
        <v>0</v>
      </c>
      <c r="K15">
        <v>1</v>
      </c>
      <c r="L15">
        <v>0</v>
      </c>
      <c r="M15">
        <v>0</v>
      </c>
      <c r="N15">
        <v>0</v>
      </c>
      <c r="O15">
        <v>1</v>
      </c>
      <c r="P15">
        <v>1</v>
      </c>
      <c r="Q15">
        <v>1</v>
      </c>
      <c r="R15">
        <v>2</v>
      </c>
      <c r="S15">
        <v>0</v>
      </c>
      <c r="T15">
        <v>0</v>
      </c>
      <c r="U15">
        <v>0</v>
      </c>
      <c r="V15">
        <v>0</v>
      </c>
      <c r="W15">
        <v>0</v>
      </c>
      <c r="X15">
        <v>1</v>
      </c>
      <c r="Y15">
        <v>0</v>
      </c>
      <c r="Z15">
        <v>1</v>
      </c>
    </row>
    <row r="17" spans="1:26" x14ac:dyDescent="0.25">
      <c r="A17" t="s">
        <v>80</v>
      </c>
      <c r="B17">
        <f t="shared" ref="B17:Z17" si="0">SUM(B4:B15)</f>
        <v>0</v>
      </c>
      <c r="C17">
        <f t="shared" si="0"/>
        <v>11</v>
      </c>
      <c r="D17">
        <f t="shared" si="0"/>
        <v>0</v>
      </c>
      <c r="E17">
        <f t="shared" si="0"/>
        <v>2</v>
      </c>
      <c r="F17">
        <f t="shared" si="0"/>
        <v>1</v>
      </c>
      <c r="G17">
        <f t="shared" si="0"/>
        <v>1</v>
      </c>
      <c r="H17">
        <f t="shared" si="0"/>
        <v>7</v>
      </c>
      <c r="I17">
        <f t="shared" si="0"/>
        <v>2</v>
      </c>
      <c r="J17">
        <f t="shared" si="0"/>
        <v>1</v>
      </c>
      <c r="K17">
        <f t="shared" si="0"/>
        <v>9</v>
      </c>
      <c r="L17">
        <f t="shared" si="0"/>
        <v>2</v>
      </c>
      <c r="M17">
        <f t="shared" si="0"/>
        <v>6</v>
      </c>
      <c r="N17">
        <f t="shared" si="0"/>
        <v>0</v>
      </c>
      <c r="O17">
        <f t="shared" si="0"/>
        <v>4</v>
      </c>
      <c r="P17">
        <f t="shared" si="0"/>
        <v>17</v>
      </c>
      <c r="Q17">
        <f t="shared" si="0"/>
        <v>8</v>
      </c>
      <c r="R17">
        <f t="shared" si="0"/>
        <v>23</v>
      </c>
      <c r="S17">
        <f t="shared" si="0"/>
        <v>1</v>
      </c>
      <c r="T17">
        <f t="shared" si="0"/>
        <v>1</v>
      </c>
      <c r="U17">
        <f t="shared" si="0"/>
        <v>1</v>
      </c>
      <c r="V17">
        <f t="shared" si="0"/>
        <v>0</v>
      </c>
      <c r="W17">
        <f t="shared" si="0"/>
        <v>0</v>
      </c>
      <c r="X17">
        <f t="shared" si="0"/>
        <v>4</v>
      </c>
      <c r="Y17">
        <f t="shared" si="0"/>
        <v>0</v>
      </c>
      <c r="Z17">
        <f t="shared" si="0"/>
        <v>6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17"/>
  <sheetViews>
    <sheetView workbookViewId="0">
      <selection activeCell="G11" sqref="G11"/>
    </sheetView>
  </sheetViews>
  <sheetFormatPr defaultRowHeight="15" x14ac:dyDescent="0.25"/>
  <sheetData>
    <row r="1" spans="1:22" x14ac:dyDescent="0.25">
      <c r="A1" t="s">
        <v>18</v>
      </c>
      <c r="B1">
        <v>103</v>
      </c>
      <c r="C1">
        <v>105</v>
      </c>
      <c r="D1">
        <v>107</v>
      </c>
      <c r="E1">
        <v>110</v>
      </c>
      <c r="F1">
        <v>111</v>
      </c>
      <c r="G1">
        <v>114</v>
      </c>
      <c r="H1">
        <v>118</v>
      </c>
      <c r="I1">
        <v>121</v>
      </c>
      <c r="J1">
        <v>129</v>
      </c>
      <c r="K1">
        <v>130</v>
      </c>
      <c r="L1">
        <v>135</v>
      </c>
      <c r="M1">
        <v>201</v>
      </c>
      <c r="N1">
        <v>205</v>
      </c>
      <c r="O1">
        <v>207</v>
      </c>
      <c r="P1">
        <v>210</v>
      </c>
      <c r="Q1">
        <v>213</v>
      </c>
      <c r="R1">
        <v>216</v>
      </c>
      <c r="S1">
        <v>309</v>
      </c>
      <c r="T1">
        <v>314</v>
      </c>
      <c r="U1">
        <v>319</v>
      </c>
      <c r="V1">
        <v>320</v>
      </c>
    </row>
    <row r="2" spans="1:22" x14ac:dyDescent="0.25">
      <c r="A2" t="s">
        <v>18</v>
      </c>
      <c r="B2" t="s">
        <v>81</v>
      </c>
      <c r="C2" t="s">
        <v>82</v>
      </c>
      <c r="D2" t="s">
        <v>83</v>
      </c>
      <c r="E2" t="s">
        <v>84</v>
      </c>
      <c r="F2" t="s">
        <v>85</v>
      </c>
      <c r="G2" t="s">
        <v>86</v>
      </c>
      <c r="H2" t="s">
        <v>87</v>
      </c>
      <c r="I2" t="s">
        <v>88</v>
      </c>
      <c r="J2" t="s">
        <v>89</v>
      </c>
      <c r="K2" t="s">
        <v>90</v>
      </c>
      <c r="L2" t="s">
        <v>91</v>
      </c>
      <c r="M2" t="s">
        <v>92</v>
      </c>
      <c r="N2" t="s">
        <v>93</v>
      </c>
      <c r="O2" t="s">
        <v>94</v>
      </c>
      <c r="P2" t="s">
        <v>95</v>
      </c>
      <c r="Q2" t="s">
        <v>96</v>
      </c>
      <c r="R2" t="s">
        <v>97</v>
      </c>
      <c r="S2" t="s">
        <v>98</v>
      </c>
      <c r="T2" t="s">
        <v>99</v>
      </c>
      <c r="U2" t="s">
        <v>100</v>
      </c>
      <c r="V2" t="s">
        <v>101</v>
      </c>
    </row>
    <row r="4" spans="1:22" x14ac:dyDescent="0.25">
      <c r="A4" t="s">
        <v>44</v>
      </c>
      <c r="B4" t="s">
        <v>102</v>
      </c>
      <c r="C4" t="s">
        <v>103</v>
      </c>
      <c r="D4" t="s">
        <v>104</v>
      </c>
      <c r="E4" t="s">
        <v>105</v>
      </c>
      <c r="F4" t="s">
        <v>106</v>
      </c>
      <c r="G4" t="s">
        <v>107</v>
      </c>
      <c r="H4" t="s">
        <v>108</v>
      </c>
      <c r="I4" t="s">
        <v>109</v>
      </c>
      <c r="J4" t="s">
        <v>110</v>
      </c>
      <c r="K4" t="s">
        <v>111</v>
      </c>
      <c r="L4" t="s">
        <v>112</v>
      </c>
      <c r="M4" t="s">
        <v>113</v>
      </c>
      <c r="N4" t="s">
        <v>114</v>
      </c>
      <c r="O4" t="s">
        <v>115</v>
      </c>
      <c r="P4" t="s">
        <v>116</v>
      </c>
      <c r="Q4" t="s">
        <v>117</v>
      </c>
      <c r="R4" t="s">
        <v>118</v>
      </c>
      <c r="S4" t="s">
        <v>119</v>
      </c>
      <c r="T4" t="s">
        <v>120</v>
      </c>
      <c r="U4" t="s">
        <v>121</v>
      </c>
      <c r="V4" t="s">
        <v>122</v>
      </c>
    </row>
    <row r="6" spans="1:22" x14ac:dyDescent="0.25">
      <c r="A6" t="s">
        <v>70</v>
      </c>
    </row>
    <row r="7" spans="1:22" x14ac:dyDescent="0.25">
      <c r="A7" t="s">
        <v>71</v>
      </c>
      <c r="B7">
        <v>0</v>
      </c>
      <c r="C7">
        <v>1</v>
      </c>
      <c r="D7">
        <v>1</v>
      </c>
      <c r="E7">
        <v>0</v>
      </c>
      <c r="F7">
        <v>2</v>
      </c>
      <c r="G7">
        <v>1</v>
      </c>
      <c r="H7">
        <v>1</v>
      </c>
      <c r="I7">
        <v>0</v>
      </c>
      <c r="J7">
        <v>2</v>
      </c>
      <c r="K7">
        <v>0</v>
      </c>
      <c r="L7">
        <v>0</v>
      </c>
      <c r="M7">
        <v>0</v>
      </c>
      <c r="N7">
        <v>0</v>
      </c>
      <c r="O7">
        <v>1</v>
      </c>
      <c r="P7">
        <v>0</v>
      </c>
      <c r="Q7">
        <v>1</v>
      </c>
      <c r="R7">
        <v>0</v>
      </c>
      <c r="S7">
        <v>0</v>
      </c>
      <c r="T7">
        <v>0</v>
      </c>
      <c r="U7">
        <v>0</v>
      </c>
      <c r="V7">
        <v>0</v>
      </c>
    </row>
    <row r="8" spans="1:22" x14ac:dyDescent="0.25">
      <c r="A8" t="s">
        <v>72</v>
      </c>
      <c r="B8">
        <v>0</v>
      </c>
      <c r="C8">
        <v>0</v>
      </c>
      <c r="D8">
        <v>1</v>
      </c>
      <c r="E8">
        <v>0</v>
      </c>
      <c r="F8">
        <v>1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1</v>
      </c>
      <c r="R8">
        <v>0</v>
      </c>
      <c r="S8">
        <v>0</v>
      </c>
      <c r="T8">
        <v>0</v>
      </c>
      <c r="U8">
        <v>0</v>
      </c>
      <c r="V8">
        <v>0</v>
      </c>
    </row>
    <row r="9" spans="1:22" x14ac:dyDescent="0.25">
      <c r="A9" t="s">
        <v>73</v>
      </c>
      <c r="B9">
        <v>1</v>
      </c>
      <c r="C9">
        <v>1</v>
      </c>
      <c r="D9">
        <v>1</v>
      </c>
      <c r="E9">
        <v>1</v>
      </c>
      <c r="F9">
        <v>1</v>
      </c>
      <c r="G9">
        <v>0</v>
      </c>
      <c r="H9">
        <v>0</v>
      </c>
      <c r="I9">
        <v>0</v>
      </c>
      <c r="J9">
        <v>1</v>
      </c>
      <c r="K9">
        <v>0</v>
      </c>
      <c r="L9">
        <v>0</v>
      </c>
      <c r="M9">
        <v>0</v>
      </c>
      <c r="N9">
        <v>1</v>
      </c>
      <c r="O9">
        <v>1</v>
      </c>
      <c r="P9">
        <v>0</v>
      </c>
      <c r="Q9">
        <v>1</v>
      </c>
      <c r="R9">
        <v>0</v>
      </c>
      <c r="S9">
        <v>0</v>
      </c>
      <c r="T9">
        <v>1</v>
      </c>
      <c r="U9">
        <v>0</v>
      </c>
      <c r="V9">
        <v>0</v>
      </c>
    </row>
    <row r="10" spans="1:22" x14ac:dyDescent="0.25">
      <c r="A10" t="s">
        <v>74</v>
      </c>
      <c r="B10">
        <v>0</v>
      </c>
      <c r="C10">
        <v>0</v>
      </c>
      <c r="D10">
        <v>1</v>
      </c>
      <c r="E10">
        <v>1</v>
      </c>
      <c r="F10">
        <v>1</v>
      </c>
      <c r="G10">
        <v>0</v>
      </c>
      <c r="H10">
        <v>1</v>
      </c>
      <c r="I10">
        <v>0</v>
      </c>
      <c r="J10">
        <v>1</v>
      </c>
      <c r="K10">
        <v>0</v>
      </c>
      <c r="L10">
        <v>1</v>
      </c>
      <c r="M10">
        <v>0</v>
      </c>
      <c r="N10">
        <v>0</v>
      </c>
      <c r="O10">
        <v>0</v>
      </c>
      <c r="P10">
        <v>0</v>
      </c>
      <c r="Q10">
        <v>1</v>
      </c>
      <c r="R10">
        <v>0</v>
      </c>
      <c r="S10">
        <v>0</v>
      </c>
      <c r="T10">
        <v>0</v>
      </c>
      <c r="U10">
        <v>0</v>
      </c>
      <c r="V10">
        <v>1</v>
      </c>
    </row>
    <row r="11" spans="1:22" x14ac:dyDescent="0.25">
      <c r="A11" t="s">
        <v>75</v>
      </c>
      <c r="B11">
        <v>0</v>
      </c>
      <c r="C11">
        <v>0</v>
      </c>
      <c r="D11">
        <v>1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1</v>
      </c>
      <c r="R11">
        <v>0</v>
      </c>
      <c r="S11">
        <v>0</v>
      </c>
      <c r="T11">
        <v>0</v>
      </c>
      <c r="U11">
        <v>1</v>
      </c>
      <c r="V11">
        <v>1</v>
      </c>
    </row>
    <row r="12" spans="1:22" x14ac:dyDescent="0.25">
      <c r="A12" t="s">
        <v>76</v>
      </c>
      <c r="B12">
        <v>1</v>
      </c>
      <c r="C12">
        <v>0</v>
      </c>
      <c r="D12">
        <v>1</v>
      </c>
      <c r="E12">
        <v>0</v>
      </c>
      <c r="F12">
        <v>2</v>
      </c>
      <c r="G12">
        <v>1</v>
      </c>
      <c r="H12">
        <v>1</v>
      </c>
      <c r="I12">
        <v>0</v>
      </c>
      <c r="J12">
        <v>1</v>
      </c>
      <c r="K12">
        <v>0</v>
      </c>
      <c r="L12">
        <v>0</v>
      </c>
      <c r="M12">
        <v>0</v>
      </c>
      <c r="N12">
        <v>0</v>
      </c>
      <c r="O12">
        <v>1</v>
      </c>
      <c r="P12">
        <v>0</v>
      </c>
      <c r="Q12">
        <v>1</v>
      </c>
      <c r="R12">
        <v>1</v>
      </c>
      <c r="S12">
        <v>0</v>
      </c>
      <c r="T12">
        <v>1</v>
      </c>
      <c r="U12">
        <v>1</v>
      </c>
      <c r="V12">
        <v>0</v>
      </c>
    </row>
    <row r="13" spans="1:22" x14ac:dyDescent="0.25">
      <c r="A13" t="s">
        <v>77</v>
      </c>
      <c r="B13">
        <v>0</v>
      </c>
      <c r="C13">
        <v>0</v>
      </c>
      <c r="D13">
        <v>1</v>
      </c>
      <c r="E13">
        <v>0</v>
      </c>
      <c r="F13">
        <v>1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1</v>
      </c>
      <c r="R13">
        <v>2</v>
      </c>
      <c r="S13">
        <v>0</v>
      </c>
      <c r="T13">
        <v>0</v>
      </c>
      <c r="U13">
        <v>0</v>
      </c>
      <c r="V13">
        <v>0</v>
      </c>
    </row>
    <row r="14" spans="1:22" x14ac:dyDescent="0.25">
      <c r="A14" t="s">
        <v>78</v>
      </c>
    </row>
    <row r="15" spans="1:22" x14ac:dyDescent="0.25">
      <c r="A15" t="s">
        <v>79</v>
      </c>
      <c r="B15">
        <v>1</v>
      </c>
      <c r="C15">
        <v>0</v>
      </c>
      <c r="D15">
        <v>1</v>
      </c>
      <c r="E15">
        <v>0</v>
      </c>
      <c r="F15">
        <v>1</v>
      </c>
      <c r="G15">
        <v>0</v>
      </c>
      <c r="H15">
        <v>0</v>
      </c>
      <c r="I15">
        <v>0</v>
      </c>
      <c r="J15">
        <v>1</v>
      </c>
      <c r="K15">
        <v>1</v>
      </c>
      <c r="L15">
        <v>0</v>
      </c>
      <c r="N15">
        <v>0</v>
      </c>
      <c r="O15">
        <v>0</v>
      </c>
      <c r="Q15">
        <v>1</v>
      </c>
      <c r="R15">
        <v>1</v>
      </c>
      <c r="T15">
        <v>0</v>
      </c>
      <c r="U15">
        <v>1</v>
      </c>
      <c r="V15">
        <v>1</v>
      </c>
    </row>
    <row r="17" spans="1:22" x14ac:dyDescent="0.25">
      <c r="A17" t="s">
        <v>80</v>
      </c>
      <c r="B17">
        <f t="shared" ref="B17:V17" si="0">SUM(B4:B15)</f>
        <v>3</v>
      </c>
      <c r="C17">
        <f t="shared" si="0"/>
        <v>2</v>
      </c>
      <c r="D17">
        <f t="shared" si="0"/>
        <v>8</v>
      </c>
      <c r="E17">
        <f t="shared" si="0"/>
        <v>2</v>
      </c>
      <c r="F17">
        <f t="shared" si="0"/>
        <v>9</v>
      </c>
      <c r="G17">
        <f t="shared" si="0"/>
        <v>2</v>
      </c>
      <c r="H17">
        <f t="shared" si="0"/>
        <v>3</v>
      </c>
      <c r="I17">
        <f t="shared" si="0"/>
        <v>0</v>
      </c>
      <c r="J17">
        <f t="shared" si="0"/>
        <v>6</v>
      </c>
      <c r="K17">
        <f t="shared" si="0"/>
        <v>1</v>
      </c>
      <c r="L17">
        <f t="shared" si="0"/>
        <v>1</v>
      </c>
      <c r="M17">
        <f t="shared" si="0"/>
        <v>0</v>
      </c>
      <c r="N17">
        <f t="shared" si="0"/>
        <v>1</v>
      </c>
      <c r="O17">
        <f t="shared" si="0"/>
        <v>3</v>
      </c>
      <c r="P17">
        <f t="shared" si="0"/>
        <v>0</v>
      </c>
      <c r="Q17">
        <f t="shared" si="0"/>
        <v>8</v>
      </c>
      <c r="R17">
        <f t="shared" si="0"/>
        <v>4</v>
      </c>
      <c r="S17">
        <f t="shared" si="0"/>
        <v>0</v>
      </c>
      <c r="T17">
        <f t="shared" si="0"/>
        <v>2</v>
      </c>
      <c r="U17">
        <f t="shared" si="0"/>
        <v>3</v>
      </c>
      <c r="V17">
        <f t="shared" si="0"/>
        <v>3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21"/>
  <sheetViews>
    <sheetView workbookViewId="0">
      <selection activeCell="U7" sqref="U7:U13"/>
    </sheetView>
  </sheetViews>
  <sheetFormatPr defaultRowHeight="15" x14ac:dyDescent="0.25"/>
  <sheetData>
    <row r="1" spans="1:26" x14ac:dyDescent="0.25">
      <c r="A1" t="s">
        <v>18</v>
      </c>
      <c r="B1">
        <v>102</v>
      </c>
      <c r="C1">
        <v>109</v>
      </c>
      <c r="D1">
        <v>113</v>
      </c>
      <c r="E1">
        <v>120</v>
      </c>
      <c r="F1">
        <v>128</v>
      </c>
      <c r="G1">
        <v>131</v>
      </c>
      <c r="H1">
        <v>132</v>
      </c>
      <c r="I1">
        <v>202</v>
      </c>
      <c r="J1">
        <v>206</v>
      </c>
      <c r="K1">
        <v>209</v>
      </c>
      <c r="L1">
        <v>211</v>
      </c>
      <c r="M1">
        <v>220</v>
      </c>
      <c r="N1">
        <v>221</v>
      </c>
      <c r="O1">
        <v>228</v>
      </c>
      <c r="P1">
        <v>229</v>
      </c>
      <c r="Q1">
        <v>230</v>
      </c>
      <c r="R1">
        <v>302</v>
      </c>
      <c r="S1">
        <v>303</v>
      </c>
      <c r="T1">
        <v>308</v>
      </c>
      <c r="U1">
        <v>310</v>
      </c>
      <c r="V1">
        <v>312</v>
      </c>
      <c r="W1">
        <v>313</v>
      </c>
      <c r="X1">
        <v>315</v>
      </c>
      <c r="Y1">
        <v>322</v>
      </c>
      <c r="Z1">
        <v>323</v>
      </c>
    </row>
    <row r="2" spans="1:26" x14ac:dyDescent="0.25">
      <c r="A2" t="s">
        <v>18</v>
      </c>
      <c r="B2" t="s">
        <v>19</v>
      </c>
      <c r="C2" t="s">
        <v>20</v>
      </c>
      <c r="D2" t="s">
        <v>21</v>
      </c>
      <c r="E2" t="s">
        <v>22</v>
      </c>
      <c r="F2" t="s">
        <v>23</v>
      </c>
      <c r="G2" t="s">
        <v>24</v>
      </c>
      <c r="H2" t="s">
        <v>25</v>
      </c>
      <c r="I2" t="s">
        <v>26</v>
      </c>
      <c r="J2" t="s">
        <v>27</v>
      </c>
      <c r="K2" t="s">
        <v>28</v>
      </c>
      <c r="L2" t="s">
        <v>29</v>
      </c>
      <c r="M2" t="s">
        <v>30</v>
      </c>
      <c r="N2" t="s">
        <v>31</v>
      </c>
      <c r="O2" t="s">
        <v>32</v>
      </c>
      <c r="P2" t="s">
        <v>33</v>
      </c>
      <c r="Q2" t="s">
        <v>34</v>
      </c>
      <c r="R2" t="s">
        <v>35</v>
      </c>
      <c r="S2" t="s">
        <v>36</v>
      </c>
      <c r="T2" t="s">
        <v>37</v>
      </c>
      <c r="U2" t="s">
        <v>38</v>
      </c>
      <c r="V2" t="s">
        <v>39</v>
      </c>
      <c r="W2" t="s">
        <v>40</v>
      </c>
      <c r="X2" t="s">
        <v>41</v>
      </c>
      <c r="Y2" t="s">
        <v>42</v>
      </c>
      <c r="Z2" t="s">
        <v>43</v>
      </c>
    </row>
    <row r="4" spans="1:26" x14ac:dyDescent="0.25">
      <c r="A4" t="s">
        <v>44</v>
      </c>
      <c r="B4" t="s">
        <v>123</v>
      </c>
      <c r="C4" t="s">
        <v>124</v>
      </c>
      <c r="D4" t="s">
        <v>125</v>
      </c>
      <c r="E4" t="s">
        <v>126</v>
      </c>
      <c r="F4" t="s">
        <v>127</v>
      </c>
      <c r="G4" t="s">
        <v>128</v>
      </c>
      <c r="H4" t="s">
        <v>129</v>
      </c>
      <c r="I4" t="s">
        <v>130</v>
      </c>
      <c r="J4" t="s">
        <v>131</v>
      </c>
      <c r="K4" t="s">
        <v>132</v>
      </c>
      <c r="L4" t="s">
        <v>133</v>
      </c>
      <c r="M4" t="s">
        <v>134</v>
      </c>
      <c r="N4" t="s">
        <v>135</v>
      </c>
      <c r="O4" t="s">
        <v>136</v>
      </c>
      <c r="P4" t="s">
        <v>137</v>
      </c>
      <c r="Q4" t="s">
        <v>138</v>
      </c>
      <c r="R4" t="s">
        <v>139</v>
      </c>
      <c r="S4" t="s">
        <v>140</v>
      </c>
      <c r="T4" t="s">
        <v>141</v>
      </c>
      <c r="U4" t="s">
        <v>142</v>
      </c>
      <c r="V4" t="s">
        <v>143</v>
      </c>
      <c r="W4" t="s">
        <v>144</v>
      </c>
      <c r="X4" t="s">
        <v>145</v>
      </c>
      <c r="Y4" t="s">
        <v>146</v>
      </c>
      <c r="Z4" t="s">
        <v>147</v>
      </c>
    </row>
    <row r="6" spans="1:26" x14ac:dyDescent="0.25">
      <c r="A6" t="s">
        <v>70</v>
      </c>
    </row>
    <row r="7" spans="1:26" x14ac:dyDescent="0.25">
      <c r="A7" t="s">
        <v>71</v>
      </c>
      <c r="B7">
        <v>0</v>
      </c>
      <c r="C7">
        <v>1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3</v>
      </c>
      <c r="L7">
        <v>0</v>
      </c>
      <c r="M7">
        <v>1</v>
      </c>
      <c r="N7">
        <v>0</v>
      </c>
      <c r="O7">
        <v>1</v>
      </c>
      <c r="P7">
        <v>3</v>
      </c>
      <c r="Q7">
        <v>1</v>
      </c>
      <c r="R7">
        <v>3</v>
      </c>
      <c r="S7">
        <v>0</v>
      </c>
      <c r="T7">
        <v>2</v>
      </c>
      <c r="U7">
        <v>0</v>
      </c>
      <c r="V7">
        <v>0</v>
      </c>
      <c r="W7">
        <v>0</v>
      </c>
      <c r="X7">
        <v>0</v>
      </c>
      <c r="Y7">
        <v>0</v>
      </c>
      <c r="Z7">
        <v>1</v>
      </c>
    </row>
    <row r="8" spans="1:26" x14ac:dyDescent="0.25">
      <c r="A8" t="s">
        <v>72</v>
      </c>
      <c r="B8">
        <v>0</v>
      </c>
      <c r="C8">
        <v>2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3</v>
      </c>
      <c r="L8">
        <v>0</v>
      </c>
      <c r="M8">
        <v>1</v>
      </c>
      <c r="N8">
        <v>0</v>
      </c>
      <c r="O8">
        <v>0</v>
      </c>
      <c r="P8">
        <v>3</v>
      </c>
      <c r="Q8">
        <v>0</v>
      </c>
      <c r="R8">
        <v>3</v>
      </c>
      <c r="S8">
        <v>0</v>
      </c>
      <c r="T8">
        <v>1</v>
      </c>
      <c r="U8">
        <v>0</v>
      </c>
      <c r="V8">
        <v>0</v>
      </c>
      <c r="W8">
        <v>0</v>
      </c>
      <c r="X8">
        <v>0</v>
      </c>
      <c r="Y8">
        <v>0</v>
      </c>
      <c r="Z8">
        <v>1</v>
      </c>
    </row>
    <row r="9" spans="1:26" x14ac:dyDescent="0.25">
      <c r="A9" t="s">
        <v>73</v>
      </c>
      <c r="B9">
        <v>0</v>
      </c>
      <c r="C9">
        <v>2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3</v>
      </c>
      <c r="L9">
        <v>0</v>
      </c>
      <c r="M9">
        <v>1</v>
      </c>
      <c r="N9">
        <v>0</v>
      </c>
      <c r="O9">
        <v>0</v>
      </c>
      <c r="P9">
        <v>3</v>
      </c>
      <c r="Q9">
        <v>1</v>
      </c>
      <c r="R9">
        <v>3</v>
      </c>
      <c r="S9">
        <v>0</v>
      </c>
      <c r="T9">
        <v>1</v>
      </c>
      <c r="U9">
        <v>0</v>
      </c>
      <c r="V9">
        <v>1</v>
      </c>
      <c r="W9">
        <v>0</v>
      </c>
      <c r="X9">
        <v>0</v>
      </c>
      <c r="Y9">
        <v>0</v>
      </c>
      <c r="Z9">
        <v>1</v>
      </c>
    </row>
    <row r="10" spans="1:26" x14ac:dyDescent="0.25">
      <c r="A10" t="s">
        <v>74</v>
      </c>
      <c r="B10">
        <v>0</v>
      </c>
      <c r="C10">
        <v>2</v>
      </c>
      <c r="D10">
        <v>0</v>
      </c>
      <c r="E10">
        <v>0</v>
      </c>
      <c r="F10">
        <v>0</v>
      </c>
      <c r="G10">
        <v>0</v>
      </c>
      <c r="H10">
        <v>1</v>
      </c>
      <c r="I10">
        <v>0</v>
      </c>
      <c r="J10">
        <v>1</v>
      </c>
      <c r="K10">
        <v>2</v>
      </c>
      <c r="L10">
        <v>0</v>
      </c>
      <c r="M10">
        <v>1</v>
      </c>
      <c r="N10">
        <v>0</v>
      </c>
      <c r="O10">
        <v>1</v>
      </c>
      <c r="P10">
        <v>3</v>
      </c>
      <c r="Q10">
        <v>0</v>
      </c>
      <c r="R10">
        <v>3</v>
      </c>
      <c r="S10">
        <v>0</v>
      </c>
      <c r="T10">
        <v>1</v>
      </c>
      <c r="U10">
        <v>0</v>
      </c>
      <c r="V10">
        <v>0</v>
      </c>
      <c r="W10">
        <v>0</v>
      </c>
      <c r="X10">
        <v>0</v>
      </c>
      <c r="Y10">
        <v>0</v>
      </c>
      <c r="Z10">
        <v>1</v>
      </c>
    </row>
    <row r="11" spans="1:26" x14ac:dyDescent="0.25">
      <c r="A11" t="s">
        <v>75</v>
      </c>
      <c r="B11">
        <v>0</v>
      </c>
      <c r="C11">
        <v>2</v>
      </c>
      <c r="D11">
        <v>0</v>
      </c>
      <c r="E11">
        <v>0</v>
      </c>
      <c r="F11">
        <v>0</v>
      </c>
      <c r="G11">
        <v>0</v>
      </c>
      <c r="H11">
        <v>1</v>
      </c>
      <c r="I11">
        <v>0</v>
      </c>
      <c r="J11">
        <v>0</v>
      </c>
      <c r="K11">
        <v>1</v>
      </c>
      <c r="L11">
        <v>0</v>
      </c>
      <c r="M11">
        <v>0</v>
      </c>
      <c r="N11">
        <v>0</v>
      </c>
      <c r="O11">
        <v>1</v>
      </c>
      <c r="P11">
        <v>0</v>
      </c>
      <c r="Q11">
        <v>1</v>
      </c>
      <c r="R11">
        <v>3</v>
      </c>
      <c r="S11">
        <v>0</v>
      </c>
      <c r="T11">
        <v>1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</row>
    <row r="12" spans="1:26" x14ac:dyDescent="0.25">
      <c r="A12" t="s">
        <v>76</v>
      </c>
      <c r="B12">
        <v>0</v>
      </c>
      <c r="C12">
        <v>3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1</v>
      </c>
      <c r="K12">
        <v>1</v>
      </c>
      <c r="L12">
        <v>0</v>
      </c>
      <c r="M12">
        <v>0</v>
      </c>
      <c r="N12">
        <v>0</v>
      </c>
      <c r="O12">
        <v>1</v>
      </c>
      <c r="P12">
        <v>0</v>
      </c>
      <c r="Q12">
        <v>0</v>
      </c>
      <c r="R12">
        <v>3</v>
      </c>
      <c r="S12">
        <v>0</v>
      </c>
      <c r="T12">
        <v>3</v>
      </c>
      <c r="U12">
        <v>1</v>
      </c>
      <c r="V12">
        <v>0</v>
      </c>
      <c r="W12">
        <v>0</v>
      </c>
      <c r="X12">
        <v>0</v>
      </c>
      <c r="Y12">
        <v>0</v>
      </c>
      <c r="Z12">
        <v>1</v>
      </c>
    </row>
    <row r="13" spans="1:26" x14ac:dyDescent="0.25">
      <c r="A13" t="s">
        <v>77</v>
      </c>
      <c r="B13">
        <v>0</v>
      </c>
      <c r="C13">
        <v>1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1</v>
      </c>
      <c r="P13">
        <v>0</v>
      </c>
      <c r="Q13">
        <v>0</v>
      </c>
      <c r="R13">
        <v>3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1</v>
      </c>
    </row>
    <row r="14" spans="1:26" x14ac:dyDescent="0.25">
      <c r="A14" t="s">
        <v>78</v>
      </c>
    </row>
    <row r="15" spans="1:26" x14ac:dyDescent="0.25">
      <c r="A15" t="s">
        <v>79</v>
      </c>
      <c r="B15">
        <v>0</v>
      </c>
      <c r="C15">
        <v>2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1</v>
      </c>
      <c r="N15">
        <v>0</v>
      </c>
      <c r="O15">
        <v>1</v>
      </c>
      <c r="P15">
        <v>1</v>
      </c>
      <c r="Q15">
        <v>0</v>
      </c>
      <c r="R15">
        <v>2</v>
      </c>
      <c r="S15">
        <v>0</v>
      </c>
      <c r="T15">
        <v>1</v>
      </c>
      <c r="V15">
        <v>0</v>
      </c>
      <c r="W15">
        <v>0</v>
      </c>
      <c r="X15">
        <v>0</v>
      </c>
      <c r="Y15">
        <v>1</v>
      </c>
      <c r="Z15">
        <v>1</v>
      </c>
    </row>
    <row r="17" spans="1:26" x14ac:dyDescent="0.25">
      <c r="A17" t="s">
        <v>80</v>
      </c>
      <c r="B17">
        <f t="shared" ref="B17:Z17" si="0">SUM(B4:B15)</f>
        <v>0</v>
      </c>
      <c r="C17">
        <f t="shared" si="0"/>
        <v>15</v>
      </c>
      <c r="D17">
        <f t="shared" si="0"/>
        <v>0</v>
      </c>
      <c r="E17">
        <f t="shared" si="0"/>
        <v>0</v>
      </c>
      <c r="F17">
        <f t="shared" si="0"/>
        <v>0</v>
      </c>
      <c r="G17">
        <f t="shared" si="0"/>
        <v>0</v>
      </c>
      <c r="H17">
        <f t="shared" si="0"/>
        <v>2</v>
      </c>
      <c r="I17">
        <f t="shared" si="0"/>
        <v>0</v>
      </c>
      <c r="J17">
        <f t="shared" si="0"/>
        <v>2</v>
      </c>
      <c r="K17">
        <f t="shared" si="0"/>
        <v>13</v>
      </c>
      <c r="L17">
        <f t="shared" si="0"/>
        <v>0</v>
      </c>
      <c r="M17">
        <f t="shared" si="0"/>
        <v>5</v>
      </c>
      <c r="N17">
        <f t="shared" si="0"/>
        <v>0</v>
      </c>
      <c r="O17">
        <f t="shared" si="0"/>
        <v>6</v>
      </c>
      <c r="P17">
        <f t="shared" si="0"/>
        <v>13</v>
      </c>
      <c r="Q17">
        <f t="shared" si="0"/>
        <v>3</v>
      </c>
      <c r="R17">
        <f t="shared" si="0"/>
        <v>23</v>
      </c>
      <c r="S17">
        <f t="shared" si="0"/>
        <v>0</v>
      </c>
      <c r="T17">
        <f t="shared" si="0"/>
        <v>10</v>
      </c>
      <c r="U17">
        <f t="shared" si="0"/>
        <v>1</v>
      </c>
      <c r="V17">
        <f t="shared" si="0"/>
        <v>1</v>
      </c>
      <c r="W17">
        <f t="shared" si="0"/>
        <v>0</v>
      </c>
      <c r="X17">
        <f t="shared" si="0"/>
        <v>0</v>
      </c>
      <c r="Y17">
        <f t="shared" si="0"/>
        <v>1</v>
      </c>
      <c r="Z17">
        <f t="shared" si="0"/>
        <v>7</v>
      </c>
    </row>
    <row r="18" spans="1:26" x14ac:dyDescent="0.25">
      <c r="A18" t="s">
        <v>148</v>
      </c>
      <c r="B18">
        <v>0</v>
      </c>
      <c r="C18">
        <v>11</v>
      </c>
      <c r="D18">
        <v>0</v>
      </c>
      <c r="E18">
        <v>2</v>
      </c>
      <c r="F18">
        <v>1</v>
      </c>
      <c r="G18">
        <v>1</v>
      </c>
      <c r="H18">
        <v>7</v>
      </c>
      <c r="I18">
        <v>2</v>
      </c>
      <c r="J18">
        <v>1</v>
      </c>
      <c r="K18">
        <v>9</v>
      </c>
      <c r="L18">
        <v>2</v>
      </c>
      <c r="M18">
        <v>6</v>
      </c>
      <c r="N18">
        <v>0</v>
      </c>
      <c r="O18">
        <v>4</v>
      </c>
      <c r="P18">
        <v>17</v>
      </c>
      <c r="Q18">
        <v>8</v>
      </c>
      <c r="R18">
        <v>23</v>
      </c>
      <c r="S18">
        <v>1</v>
      </c>
      <c r="T18">
        <v>1</v>
      </c>
      <c r="U18">
        <v>1</v>
      </c>
      <c r="V18">
        <v>0</v>
      </c>
      <c r="W18">
        <v>0</v>
      </c>
      <c r="X18">
        <v>4</v>
      </c>
      <c r="Y18">
        <v>0</v>
      </c>
      <c r="Z18">
        <v>6</v>
      </c>
    </row>
    <row r="19" spans="1:26" x14ac:dyDescent="0.25">
      <c r="A19" t="s">
        <v>149</v>
      </c>
      <c r="B19">
        <f t="shared" ref="B19:Z19" si="1">B17 - B18</f>
        <v>0</v>
      </c>
      <c r="C19">
        <f t="shared" si="1"/>
        <v>4</v>
      </c>
      <c r="D19">
        <f t="shared" si="1"/>
        <v>0</v>
      </c>
      <c r="E19">
        <f t="shared" si="1"/>
        <v>-2</v>
      </c>
      <c r="F19">
        <f t="shared" si="1"/>
        <v>-1</v>
      </c>
      <c r="G19">
        <f t="shared" si="1"/>
        <v>-1</v>
      </c>
      <c r="H19">
        <f t="shared" si="1"/>
        <v>-5</v>
      </c>
      <c r="I19">
        <f t="shared" si="1"/>
        <v>-2</v>
      </c>
      <c r="J19">
        <f t="shared" si="1"/>
        <v>1</v>
      </c>
      <c r="K19">
        <f t="shared" si="1"/>
        <v>4</v>
      </c>
      <c r="L19">
        <f t="shared" si="1"/>
        <v>-2</v>
      </c>
      <c r="M19">
        <f t="shared" si="1"/>
        <v>-1</v>
      </c>
      <c r="N19">
        <f t="shared" si="1"/>
        <v>0</v>
      </c>
      <c r="O19">
        <f t="shared" si="1"/>
        <v>2</v>
      </c>
      <c r="P19">
        <f t="shared" si="1"/>
        <v>-4</v>
      </c>
      <c r="Q19">
        <f t="shared" si="1"/>
        <v>-5</v>
      </c>
      <c r="R19">
        <f t="shared" si="1"/>
        <v>0</v>
      </c>
      <c r="S19">
        <f t="shared" si="1"/>
        <v>-1</v>
      </c>
      <c r="T19">
        <f t="shared" si="1"/>
        <v>9</v>
      </c>
      <c r="U19">
        <f t="shared" si="1"/>
        <v>0</v>
      </c>
      <c r="V19">
        <f t="shared" si="1"/>
        <v>1</v>
      </c>
      <c r="W19">
        <f t="shared" si="1"/>
        <v>0</v>
      </c>
      <c r="X19">
        <f t="shared" si="1"/>
        <v>-4</v>
      </c>
      <c r="Y19">
        <f t="shared" si="1"/>
        <v>1</v>
      </c>
      <c r="Z19">
        <f t="shared" si="1"/>
        <v>1</v>
      </c>
    </row>
    <row r="20" spans="1:26" x14ac:dyDescent="0.25">
      <c r="A20" t="s">
        <v>150</v>
      </c>
      <c r="B20">
        <f>_xlfn.T.TEST(B18:Z18, B17:Z17, 2, 1)</f>
        <v>0.74291988481393423</v>
      </c>
    </row>
    <row r="21" spans="1:26" x14ac:dyDescent="0.25">
      <c r="A21" t="s">
        <v>151</v>
      </c>
      <c r="B21">
        <v>0.35933188412587241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21"/>
  <sheetViews>
    <sheetView workbookViewId="0">
      <selection activeCell="H24" sqref="H24"/>
    </sheetView>
  </sheetViews>
  <sheetFormatPr defaultRowHeight="15" x14ac:dyDescent="0.25"/>
  <sheetData>
    <row r="1" spans="1:22" x14ac:dyDescent="0.25">
      <c r="A1" t="s">
        <v>18</v>
      </c>
      <c r="B1">
        <v>103</v>
      </c>
      <c r="C1">
        <v>105</v>
      </c>
      <c r="D1">
        <v>107</v>
      </c>
      <c r="E1">
        <v>110</v>
      </c>
      <c r="F1">
        <v>111</v>
      </c>
      <c r="G1">
        <v>114</v>
      </c>
      <c r="H1">
        <v>118</v>
      </c>
      <c r="I1">
        <v>121</v>
      </c>
      <c r="J1">
        <v>129</v>
      </c>
      <c r="K1">
        <v>130</v>
      </c>
      <c r="L1">
        <v>135</v>
      </c>
      <c r="M1">
        <v>201</v>
      </c>
      <c r="N1">
        <v>205</v>
      </c>
      <c r="O1">
        <v>207</v>
      </c>
      <c r="P1">
        <v>210</v>
      </c>
      <c r="Q1">
        <v>213</v>
      </c>
      <c r="R1">
        <v>216</v>
      </c>
      <c r="S1">
        <v>309</v>
      </c>
      <c r="T1">
        <v>314</v>
      </c>
      <c r="U1">
        <v>319</v>
      </c>
      <c r="V1">
        <v>320</v>
      </c>
    </row>
    <row r="2" spans="1:22" x14ac:dyDescent="0.25">
      <c r="A2" t="s">
        <v>18</v>
      </c>
      <c r="B2" t="s">
        <v>81</v>
      </c>
      <c r="C2" t="s">
        <v>82</v>
      </c>
      <c r="D2" t="s">
        <v>83</v>
      </c>
      <c r="E2" t="s">
        <v>84</v>
      </c>
      <c r="F2" t="s">
        <v>85</v>
      </c>
      <c r="G2" t="s">
        <v>86</v>
      </c>
      <c r="H2" t="s">
        <v>87</v>
      </c>
      <c r="I2" t="s">
        <v>88</v>
      </c>
      <c r="J2" t="s">
        <v>89</v>
      </c>
      <c r="K2" t="s">
        <v>90</v>
      </c>
      <c r="L2" t="s">
        <v>91</v>
      </c>
      <c r="M2" t="s">
        <v>92</v>
      </c>
      <c r="N2" t="s">
        <v>93</v>
      </c>
      <c r="O2" t="s">
        <v>94</v>
      </c>
      <c r="P2" t="s">
        <v>95</v>
      </c>
      <c r="Q2" t="s">
        <v>96</v>
      </c>
      <c r="R2" t="s">
        <v>97</v>
      </c>
      <c r="S2" t="s">
        <v>98</v>
      </c>
      <c r="T2" t="s">
        <v>99</v>
      </c>
      <c r="U2" t="s">
        <v>100</v>
      </c>
      <c r="V2" t="s">
        <v>101</v>
      </c>
    </row>
    <row r="4" spans="1:22" x14ac:dyDescent="0.25">
      <c r="A4" t="s">
        <v>44</v>
      </c>
      <c r="B4" t="s">
        <v>152</v>
      </c>
      <c r="C4" t="s">
        <v>153</v>
      </c>
      <c r="D4" t="s">
        <v>154</v>
      </c>
      <c r="E4" t="s">
        <v>155</v>
      </c>
      <c r="F4" t="s">
        <v>156</v>
      </c>
      <c r="G4" t="s">
        <v>157</v>
      </c>
      <c r="H4" t="s">
        <v>158</v>
      </c>
      <c r="I4" t="s">
        <v>159</v>
      </c>
      <c r="J4" t="s">
        <v>160</v>
      </c>
      <c r="K4" t="s">
        <v>161</v>
      </c>
      <c r="L4" t="s">
        <v>162</v>
      </c>
      <c r="M4" t="s">
        <v>163</v>
      </c>
      <c r="N4" t="s">
        <v>164</v>
      </c>
      <c r="O4" t="s">
        <v>165</v>
      </c>
      <c r="P4" t="s">
        <v>166</v>
      </c>
      <c r="Q4" t="s">
        <v>167</v>
      </c>
      <c r="R4" t="s">
        <v>168</v>
      </c>
      <c r="S4" t="s">
        <v>169</v>
      </c>
      <c r="T4" t="s">
        <v>170</v>
      </c>
      <c r="U4" t="s">
        <v>171</v>
      </c>
      <c r="V4" t="s">
        <v>172</v>
      </c>
    </row>
    <row r="6" spans="1:22" x14ac:dyDescent="0.25">
      <c r="A6" t="s">
        <v>70</v>
      </c>
    </row>
    <row r="7" spans="1:22" x14ac:dyDescent="0.25">
      <c r="A7" t="s">
        <v>71</v>
      </c>
      <c r="B7">
        <v>1</v>
      </c>
      <c r="C7">
        <v>0</v>
      </c>
      <c r="D7">
        <v>1</v>
      </c>
      <c r="E7">
        <v>1</v>
      </c>
      <c r="F7">
        <v>1</v>
      </c>
      <c r="G7">
        <v>1</v>
      </c>
      <c r="H7">
        <v>2</v>
      </c>
      <c r="I7">
        <v>0</v>
      </c>
      <c r="J7">
        <v>3</v>
      </c>
      <c r="K7">
        <v>0</v>
      </c>
      <c r="L7">
        <v>1</v>
      </c>
      <c r="M7">
        <v>0</v>
      </c>
      <c r="N7">
        <v>1</v>
      </c>
      <c r="O7">
        <v>1</v>
      </c>
      <c r="P7">
        <v>1</v>
      </c>
      <c r="Q7">
        <v>2</v>
      </c>
      <c r="R7">
        <v>0</v>
      </c>
      <c r="S7">
        <v>0</v>
      </c>
      <c r="T7">
        <v>0</v>
      </c>
      <c r="U7">
        <v>0</v>
      </c>
      <c r="V7">
        <v>0</v>
      </c>
    </row>
    <row r="8" spans="1:22" x14ac:dyDescent="0.25">
      <c r="A8" t="s">
        <v>72</v>
      </c>
      <c r="B8">
        <v>1</v>
      </c>
      <c r="C8">
        <v>0</v>
      </c>
      <c r="D8">
        <v>1</v>
      </c>
      <c r="E8">
        <v>0</v>
      </c>
      <c r="F8">
        <v>1</v>
      </c>
      <c r="G8">
        <v>1</v>
      </c>
      <c r="H8">
        <v>1</v>
      </c>
      <c r="I8">
        <v>0</v>
      </c>
      <c r="J8">
        <v>0</v>
      </c>
      <c r="K8">
        <v>0</v>
      </c>
      <c r="L8">
        <v>1</v>
      </c>
      <c r="M8">
        <v>0</v>
      </c>
      <c r="N8">
        <v>1</v>
      </c>
      <c r="O8">
        <v>0</v>
      </c>
      <c r="P8">
        <v>1</v>
      </c>
      <c r="Q8">
        <v>1</v>
      </c>
      <c r="R8">
        <v>0</v>
      </c>
      <c r="S8">
        <v>0</v>
      </c>
      <c r="T8">
        <v>0</v>
      </c>
      <c r="U8">
        <v>0</v>
      </c>
      <c r="V8">
        <v>0</v>
      </c>
    </row>
    <row r="9" spans="1:22" x14ac:dyDescent="0.25">
      <c r="A9" t="s">
        <v>73</v>
      </c>
      <c r="B9">
        <v>1</v>
      </c>
      <c r="C9">
        <v>0</v>
      </c>
      <c r="D9">
        <v>1</v>
      </c>
      <c r="E9">
        <v>1</v>
      </c>
      <c r="F9">
        <v>1</v>
      </c>
      <c r="G9">
        <v>0</v>
      </c>
      <c r="H9">
        <v>0</v>
      </c>
      <c r="I9">
        <v>0</v>
      </c>
      <c r="J9">
        <v>0</v>
      </c>
      <c r="K9">
        <v>0</v>
      </c>
      <c r="L9">
        <v>1</v>
      </c>
      <c r="M9">
        <v>0</v>
      </c>
      <c r="N9">
        <v>1</v>
      </c>
      <c r="O9">
        <v>1</v>
      </c>
      <c r="P9">
        <v>1</v>
      </c>
      <c r="Q9">
        <v>0</v>
      </c>
      <c r="R9">
        <v>1</v>
      </c>
      <c r="S9">
        <v>0</v>
      </c>
      <c r="T9">
        <v>0</v>
      </c>
      <c r="U9">
        <v>0</v>
      </c>
      <c r="V9">
        <v>1</v>
      </c>
    </row>
    <row r="10" spans="1:22" x14ac:dyDescent="0.25">
      <c r="A10" t="s">
        <v>74</v>
      </c>
      <c r="B10">
        <v>0</v>
      </c>
      <c r="C10">
        <v>0</v>
      </c>
      <c r="D10">
        <v>1</v>
      </c>
      <c r="E10">
        <v>0</v>
      </c>
      <c r="F10">
        <v>0</v>
      </c>
      <c r="G10">
        <v>1</v>
      </c>
      <c r="H10">
        <v>1</v>
      </c>
      <c r="I10">
        <v>0</v>
      </c>
      <c r="J10">
        <v>1</v>
      </c>
      <c r="K10">
        <v>0</v>
      </c>
      <c r="L10">
        <v>1</v>
      </c>
      <c r="M10">
        <v>0</v>
      </c>
      <c r="N10">
        <v>0</v>
      </c>
      <c r="O10">
        <v>1</v>
      </c>
      <c r="P10">
        <v>2</v>
      </c>
      <c r="Q10">
        <v>1</v>
      </c>
      <c r="R10">
        <v>1</v>
      </c>
      <c r="S10">
        <v>0</v>
      </c>
      <c r="T10">
        <v>0</v>
      </c>
      <c r="U10">
        <v>0</v>
      </c>
      <c r="V10">
        <v>1</v>
      </c>
    </row>
    <row r="11" spans="1:22" x14ac:dyDescent="0.25">
      <c r="A11" t="s">
        <v>75</v>
      </c>
      <c r="B11">
        <v>0</v>
      </c>
      <c r="C11">
        <v>0</v>
      </c>
      <c r="D11">
        <v>1</v>
      </c>
      <c r="E11">
        <v>0</v>
      </c>
      <c r="F11">
        <v>0</v>
      </c>
      <c r="G11">
        <v>0</v>
      </c>
      <c r="H11">
        <v>0</v>
      </c>
      <c r="I11">
        <v>0</v>
      </c>
      <c r="J11">
        <v>2</v>
      </c>
      <c r="K11">
        <v>0</v>
      </c>
      <c r="L11">
        <v>0</v>
      </c>
      <c r="M11">
        <v>0</v>
      </c>
      <c r="N11">
        <v>1</v>
      </c>
      <c r="O11">
        <v>1</v>
      </c>
      <c r="P11">
        <v>2</v>
      </c>
      <c r="Q11">
        <v>0</v>
      </c>
      <c r="R11">
        <v>0</v>
      </c>
      <c r="S11">
        <v>0</v>
      </c>
      <c r="T11">
        <v>0</v>
      </c>
      <c r="U11">
        <v>1</v>
      </c>
      <c r="V11">
        <v>0</v>
      </c>
    </row>
    <row r="12" spans="1:22" x14ac:dyDescent="0.25">
      <c r="A12" t="s">
        <v>76</v>
      </c>
      <c r="B12">
        <v>1</v>
      </c>
      <c r="C12">
        <v>0</v>
      </c>
      <c r="D12">
        <v>1</v>
      </c>
      <c r="E12">
        <v>0</v>
      </c>
      <c r="F12">
        <v>1</v>
      </c>
      <c r="G12">
        <v>1</v>
      </c>
      <c r="H12">
        <v>1</v>
      </c>
      <c r="I12">
        <v>0</v>
      </c>
      <c r="J12">
        <v>0</v>
      </c>
      <c r="K12">
        <v>0</v>
      </c>
      <c r="L12">
        <v>1</v>
      </c>
      <c r="M12">
        <v>0</v>
      </c>
      <c r="N12">
        <v>0</v>
      </c>
      <c r="O12">
        <v>1</v>
      </c>
      <c r="P12">
        <v>2</v>
      </c>
      <c r="Q12">
        <v>3</v>
      </c>
      <c r="R12">
        <v>2</v>
      </c>
      <c r="S12">
        <v>0</v>
      </c>
      <c r="T12">
        <v>0</v>
      </c>
      <c r="U12">
        <v>1</v>
      </c>
      <c r="V12">
        <v>1</v>
      </c>
    </row>
    <row r="13" spans="1:22" x14ac:dyDescent="0.25">
      <c r="A13" t="s">
        <v>77</v>
      </c>
      <c r="B13">
        <v>1</v>
      </c>
      <c r="C13">
        <v>0</v>
      </c>
      <c r="D13">
        <v>1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2</v>
      </c>
      <c r="O13">
        <v>0</v>
      </c>
      <c r="P13">
        <v>2</v>
      </c>
      <c r="Q13">
        <v>0</v>
      </c>
      <c r="R13">
        <v>2</v>
      </c>
      <c r="S13">
        <v>0</v>
      </c>
      <c r="T13">
        <v>0</v>
      </c>
      <c r="U13">
        <v>0</v>
      </c>
      <c r="V13">
        <v>1</v>
      </c>
    </row>
    <row r="14" spans="1:22" x14ac:dyDescent="0.25">
      <c r="A14" t="s">
        <v>78</v>
      </c>
    </row>
    <row r="15" spans="1:22" x14ac:dyDescent="0.25">
      <c r="A15" t="s">
        <v>79</v>
      </c>
      <c r="B15">
        <v>0</v>
      </c>
      <c r="C15">
        <v>0</v>
      </c>
      <c r="E15">
        <v>0</v>
      </c>
      <c r="F15">
        <v>1</v>
      </c>
      <c r="G15">
        <v>1</v>
      </c>
      <c r="H15">
        <v>1</v>
      </c>
      <c r="I15">
        <v>0</v>
      </c>
      <c r="J15">
        <v>1</v>
      </c>
      <c r="K15">
        <v>0</v>
      </c>
      <c r="L15">
        <v>1</v>
      </c>
      <c r="M15">
        <v>0</v>
      </c>
      <c r="N15">
        <v>1</v>
      </c>
      <c r="O15">
        <v>0</v>
      </c>
      <c r="P15">
        <v>0</v>
      </c>
      <c r="Q15">
        <v>2</v>
      </c>
      <c r="R15">
        <v>1</v>
      </c>
      <c r="S15">
        <v>1</v>
      </c>
      <c r="T15">
        <v>0</v>
      </c>
      <c r="U15">
        <v>0</v>
      </c>
      <c r="V15">
        <v>1</v>
      </c>
    </row>
    <row r="17" spans="1:22" x14ac:dyDescent="0.25">
      <c r="A17" t="s">
        <v>80</v>
      </c>
      <c r="B17">
        <f t="shared" ref="B17:V17" si="0">SUM(B4:B15)</f>
        <v>5</v>
      </c>
      <c r="C17">
        <f t="shared" si="0"/>
        <v>0</v>
      </c>
      <c r="D17">
        <f t="shared" si="0"/>
        <v>7</v>
      </c>
      <c r="E17">
        <f t="shared" si="0"/>
        <v>2</v>
      </c>
      <c r="F17">
        <f t="shared" si="0"/>
        <v>5</v>
      </c>
      <c r="G17">
        <f t="shared" si="0"/>
        <v>5</v>
      </c>
      <c r="H17">
        <f t="shared" si="0"/>
        <v>6</v>
      </c>
      <c r="I17">
        <f t="shared" si="0"/>
        <v>0</v>
      </c>
      <c r="J17">
        <f t="shared" si="0"/>
        <v>7</v>
      </c>
      <c r="K17">
        <f t="shared" si="0"/>
        <v>0</v>
      </c>
      <c r="L17">
        <f t="shared" si="0"/>
        <v>6</v>
      </c>
      <c r="M17">
        <f t="shared" si="0"/>
        <v>0</v>
      </c>
      <c r="N17">
        <f t="shared" si="0"/>
        <v>7</v>
      </c>
      <c r="O17">
        <f t="shared" si="0"/>
        <v>5</v>
      </c>
      <c r="P17">
        <f t="shared" si="0"/>
        <v>11</v>
      </c>
      <c r="Q17">
        <f t="shared" si="0"/>
        <v>9</v>
      </c>
      <c r="R17">
        <f t="shared" si="0"/>
        <v>7</v>
      </c>
      <c r="S17">
        <f t="shared" si="0"/>
        <v>1</v>
      </c>
      <c r="T17">
        <f t="shared" si="0"/>
        <v>0</v>
      </c>
      <c r="U17">
        <f t="shared" si="0"/>
        <v>2</v>
      </c>
      <c r="V17">
        <f t="shared" si="0"/>
        <v>5</v>
      </c>
    </row>
    <row r="18" spans="1:22" x14ac:dyDescent="0.25">
      <c r="A18" t="s">
        <v>148</v>
      </c>
      <c r="B18">
        <v>3</v>
      </c>
      <c r="C18">
        <v>2</v>
      </c>
      <c r="D18">
        <v>8</v>
      </c>
      <c r="E18">
        <v>2</v>
      </c>
      <c r="F18">
        <v>9</v>
      </c>
      <c r="G18">
        <v>2</v>
      </c>
      <c r="H18">
        <v>3</v>
      </c>
      <c r="I18">
        <v>0</v>
      </c>
      <c r="J18">
        <v>6</v>
      </c>
      <c r="K18">
        <v>1</v>
      </c>
      <c r="L18">
        <v>1</v>
      </c>
      <c r="M18">
        <v>0</v>
      </c>
      <c r="N18">
        <v>1</v>
      </c>
      <c r="O18">
        <v>3</v>
      </c>
      <c r="P18">
        <v>0</v>
      </c>
      <c r="Q18">
        <v>8</v>
      </c>
      <c r="R18">
        <v>4</v>
      </c>
      <c r="S18">
        <v>0</v>
      </c>
      <c r="T18">
        <v>2</v>
      </c>
      <c r="U18">
        <v>3</v>
      </c>
      <c r="V18">
        <v>3</v>
      </c>
    </row>
    <row r="19" spans="1:22" x14ac:dyDescent="0.25">
      <c r="A19" t="s">
        <v>149</v>
      </c>
      <c r="B19">
        <f t="shared" ref="B19:V19" si="1">B17 - B18</f>
        <v>2</v>
      </c>
      <c r="C19">
        <f t="shared" si="1"/>
        <v>-2</v>
      </c>
      <c r="D19">
        <f t="shared" si="1"/>
        <v>-1</v>
      </c>
      <c r="E19">
        <f t="shared" si="1"/>
        <v>0</v>
      </c>
      <c r="F19">
        <f t="shared" si="1"/>
        <v>-4</v>
      </c>
      <c r="G19">
        <f t="shared" si="1"/>
        <v>3</v>
      </c>
      <c r="H19">
        <f t="shared" si="1"/>
        <v>3</v>
      </c>
      <c r="I19">
        <f t="shared" si="1"/>
        <v>0</v>
      </c>
      <c r="J19">
        <f t="shared" si="1"/>
        <v>1</v>
      </c>
      <c r="K19">
        <f t="shared" si="1"/>
        <v>-1</v>
      </c>
      <c r="L19">
        <f t="shared" si="1"/>
        <v>5</v>
      </c>
      <c r="M19">
        <f t="shared" si="1"/>
        <v>0</v>
      </c>
      <c r="N19">
        <f t="shared" si="1"/>
        <v>6</v>
      </c>
      <c r="O19">
        <f t="shared" si="1"/>
        <v>2</v>
      </c>
      <c r="P19">
        <f t="shared" si="1"/>
        <v>11</v>
      </c>
      <c r="Q19">
        <f t="shared" si="1"/>
        <v>1</v>
      </c>
      <c r="R19">
        <f t="shared" si="1"/>
        <v>3</v>
      </c>
      <c r="S19">
        <f t="shared" si="1"/>
        <v>1</v>
      </c>
      <c r="T19">
        <f t="shared" si="1"/>
        <v>-2</v>
      </c>
      <c r="U19">
        <f t="shared" si="1"/>
        <v>-1</v>
      </c>
      <c r="V19">
        <f t="shared" si="1"/>
        <v>2</v>
      </c>
    </row>
    <row r="20" spans="1:22" x14ac:dyDescent="0.25">
      <c r="A20" t="s">
        <v>150</v>
      </c>
      <c r="B20">
        <f>_xlfn.T.TEST(B18:V18, B17:V17, 2, 1)</f>
        <v>6.551863815679132E-2</v>
      </c>
    </row>
    <row r="21" spans="1:22" x14ac:dyDescent="0.25">
      <c r="A21" t="s">
        <v>151</v>
      </c>
      <c r="B21">
        <v>0.44561263843931209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Summary</vt:lpstr>
      <vt:lpstr>Inter-baseline</vt:lpstr>
      <vt:lpstr>Cntrl-baseline</vt:lpstr>
      <vt:lpstr>Inter-8-month</vt:lpstr>
      <vt:lpstr>Cntrl-8-month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Stephen Preece</cp:lastModifiedBy>
  <dcterms:created xsi:type="dcterms:W3CDTF">2024-12-20T11:46:32Z</dcterms:created>
  <dcterms:modified xsi:type="dcterms:W3CDTF">2024-12-20T11:49:43Z</dcterms:modified>
</cp:coreProperties>
</file>