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"/>
    </mc:Choice>
  </mc:AlternateContent>
  <xr:revisionPtr revIDLastSave="6" documentId="11_EA2A43144DDF3F77C9A50EFE4F319E66BDFFFFEF" xr6:coauthVersionLast="47" xr6:coauthVersionMax="47" xr10:uidLastSave="{13D6EBC9-3E5C-440A-BB70-691C15CC4138}"/>
  <bookViews>
    <workbookView xWindow="-28920" yWindow="-120" windowWidth="29040" windowHeight="16440" xr2:uid="{00000000-000D-0000-FFFF-FFFF00000000}"/>
  </bookViews>
  <sheets>
    <sheet name="Summary" sheetId="1" r:id="rId1"/>
    <sheet name="Inter-baseline" sheetId="2" r:id="rId2"/>
    <sheet name="Cntrl-baseline" sheetId="3" r:id="rId3"/>
    <sheet name="Inter-8-month" sheetId="4" r:id="rId4"/>
    <sheet name="Cntrl-8-month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5" l="1"/>
  <c r="I17" i="5"/>
  <c r="V15" i="5"/>
  <c r="V17" i="5" s="1"/>
  <c r="U15" i="5"/>
  <c r="U17" i="5" s="1"/>
  <c r="T15" i="5"/>
  <c r="T17" i="5" s="1"/>
  <c r="S15" i="5"/>
  <c r="S17" i="5" s="1"/>
  <c r="R15" i="5"/>
  <c r="R17" i="5" s="1"/>
  <c r="Q15" i="5"/>
  <c r="Q17" i="5" s="1"/>
  <c r="P15" i="5"/>
  <c r="P17" i="5" s="1"/>
  <c r="O15" i="5"/>
  <c r="N15" i="5"/>
  <c r="N17" i="5" s="1"/>
  <c r="M15" i="5"/>
  <c r="M17" i="5" s="1"/>
  <c r="L15" i="5"/>
  <c r="L17" i="5" s="1"/>
  <c r="K15" i="5"/>
  <c r="K17" i="5" s="1"/>
  <c r="J15" i="5"/>
  <c r="J17" i="5" s="1"/>
  <c r="I15" i="5"/>
  <c r="H15" i="5"/>
  <c r="H17" i="5" s="1"/>
  <c r="G15" i="5"/>
  <c r="G17" i="5" s="1"/>
  <c r="F15" i="5"/>
  <c r="F17" i="5" s="1"/>
  <c r="E15" i="5"/>
  <c r="E17" i="5" s="1"/>
  <c r="D15" i="5"/>
  <c r="C15" i="5"/>
  <c r="C17" i="5" s="1"/>
  <c r="B15" i="5"/>
  <c r="B17" i="5" s="1"/>
  <c r="V17" i="4"/>
  <c r="Z15" i="4"/>
  <c r="Z17" i="4" s="1"/>
  <c r="Y15" i="4"/>
  <c r="Y17" i="4" s="1"/>
  <c r="X15" i="4"/>
  <c r="X17" i="4" s="1"/>
  <c r="W15" i="4"/>
  <c r="W17" i="4" s="1"/>
  <c r="V15" i="4"/>
  <c r="U15" i="4"/>
  <c r="U17" i="4" s="1"/>
  <c r="T15" i="4"/>
  <c r="T17" i="4" s="1"/>
  <c r="S15" i="4"/>
  <c r="S17" i="4" s="1"/>
  <c r="R15" i="4"/>
  <c r="R17" i="4" s="1"/>
  <c r="Q15" i="4"/>
  <c r="Q17" i="4" s="1"/>
  <c r="P15" i="4"/>
  <c r="P17" i="4" s="1"/>
  <c r="O15" i="4"/>
  <c r="O17" i="4" s="1"/>
  <c r="N15" i="4"/>
  <c r="N17" i="4" s="1"/>
  <c r="M15" i="4"/>
  <c r="M17" i="4" s="1"/>
  <c r="L15" i="4"/>
  <c r="L17" i="4" s="1"/>
  <c r="K15" i="4"/>
  <c r="K17" i="4" s="1"/>
  <c r="J15" i="4"/>
  <c r="J17" i="4" s="1"/>
  <c r="I15" i="4"/>
  <c r="I17" i="4" s="1"/>
  <c r="H15" i="4"/>
  <c r="H17" i="4" s="1"/>
  <c r="G15" i="4"/>
  <c r="G17" i="4" s="1"/>
  <c r="F15" i="4"/>
  <c r="F17" i="4" s="1"/>
  <c r="E15" i="4"/>
  <c r="E17" i="4" s="1"/>
  <c r="D15" i="4"/>
  <c r="D17" i="4" s="1"/>
  <c r="C15" i="4"/>
  <c r="C17" i="4" s="1"/>
  <c r="B15" i="4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F15" i="1"/>
  <c r="F13" i="1"/>
  <c r="G7" i="1"/>
  <c r="F7" i="1"/>
  <c r="E7" i="1"/>
  <c r="D7" i="1"/>
  <c r="C7" i="1"/>
  <c r="B7" i="1"/>
  <c r="G4" i="1"/>
  <c r="F4" i="1"/>
  <c r="E4" i="1"/>
  <c r="D4" i="1"/>
  <c r="C4" i="1"/>
  <c r="B4" i="1"/>
  <c r="B18" i="4" l="1"/>
  <c r="E13" i="1" s="1"/>
  <c r="C8" i="1"/>
  <c r="B15" i="1" s="1"/>
  <c r="D8" i="1"/>
  <c r="B18" i="5"/>
  <c r="E15" i="1" s="1"/>
  <c r="E8" i="1"/>
  <c r="F8" i="1"/>
  <c r="G8" i="1"/>
  <c r="C5" i="1"/>
  <c r="B13" i="1" s="1"/>
  <c r="D5" i="1"/>
  <c r="E5" i="1"/>
  <c r="F5" i="1"/>
  <c r="G5" i="1"/>
  <c r="B5" i="1"/>
  <c r="C15" i="1"/>
  <c r="D15" i="1"/>
  <c r="C13" i="1"/>
  <c r="B17" i="4"/>
  <c r="B8" i="1"/>
  <c r="D17" i="5"/>
  <c r="D13" i="1" l="1"/>
</calcChain>
</file>

<file path=xl/sharedStrings.xml><?xml version="1.0" encoding="utf-8"?>
<sst xmlns="http://schemas.openxmlformats.org/spreadsheetml/2006/main" count="171" uniqueCount="81">
  <si>
    <t>Summary Statistics</t>
  </si>
  <si>
    <t>No</t>
  </si>
  <si>
    <t>Mean</t>
  </si>
  <si>
    <t>SD</t>
  </si>
  <si>
    <t>Min</t>
  </si>
  <si>
    <t>Max</t>
  </si>
  <si>
    <t>Range</t>
  </si>
  <si>
    <t>Inter - baseline</t>
  </si>
  <si>
    <t>Inter - 8-month</t>
  </si>
  <si>
    <t>Cntrl - baseline</t>
  </si>
  <si>
    <t>Cntrl - 8-month</t>
  </si>
  <si>
    <t>Change Statistics</t>
  </si>
  <si>
    <t>Absolute change</t>
  </si>
  <si>
    <t>Percentage change</t>
  </si>
  <si>
    <t>Effect size</t>
  </si>
  <si>
    <t>T-test</t>
  </si>
  <si>
    <t>Mann-Whitney</t>
  </si>
  <si>
    <t>Missing Participants</t>
  </si>
  <si>
    <t>3. Participant ID</t>
  </si>
  <si>
    <t>FS102</t>
  </si>
  <si>
    <t>FS109</t>
  </si>
  <si>
    <t>FS113</t>
  </si>
  <si>
    <t>FS120</t>
  </si>
  <si>
    <t>FS128</t>
  </si>
  <si>
    <t>FS131</t>
  </si>
  <si>
    <t>FS132</t>
  </si>
  <si>
    <t>FS202</t>
  </si>
  <si>
    <t>FS206</t>
  </si>
  <si>
    <t>FS209</t>
  </si>
  <si>
    <t>FS211</t>
  </si>
  <si>
    <t>FS220</t>
  </si>
  <si>
    <t>FS221</t>
  </si>
  <si>
    <t>FS228</t>
  </si>
  <si>
    <t>FS229</t>
  </si>
  <si>
    <t>FS230</t>
  </si>
  <si>
    <t>FS302</t>
  </si>
  <si>
    <t>FS303</t>
  </si>
  <si>
    <t>FS308</t>
  </si>
  <si>
    <t>FS310</t>
  </si>
  <si>
    <t>FS312</t>
  </si>
  <si>
    <t>FS313</t>
  </si>
  <si>
    <t>FS315</t>
  </si>
  <si>
    <t>FS322</t>
  </si>
  <si>
    <t>FS323</t>
  </si>
  <si>
    <t>Depression</t>
  </si>
  <si>
    <t>Q9</t>
  </si>
  <si>
    <t>Q10</t>
  </si>
  <si>
    <t>missing</t>
  </si>
  <si>
    <t>Q11</t>
  </si>
  <si>
    <t>Q12</t>
  </si>
  <si>
    <t>Q13</t>
  </si>
  <si>
    <t>2.6.a. 6. Feeling bad about yourself — or that you are a failure or have let yourself or your family down...........</t>
  </si>
  <si>
    <t>Q15</t>
  </si>
  <si>
    <t>Q16</t>
  </si>
  <si>
    <t>Totals</t>
  </si>
  <si>
    <t>FS103</t>
  </si>
  <si>
    <t>FS105</t>
  </si>
  <si>
    <t>FS107</t>
  </si>
  <si>
    <t>FS110</t>
  </si>
  <si>
    <t>FS111</t>
  </si>
  <si>
    <t>FS114</t>
  </si>
  <si>
    <t>FS118</t>
  </si>
  <si>
    <t>FS121</t>
  </si>
  <si>
    <t>FS129</t>
  </si>
  <si>
    <t>FS130</t>
  </si>
  <si>
    <t>FS135</t>
  </si>
  <si>
    <t>FS201</t>
  </si>
  <si>
    <t>FS205</t>
  </si>
  <si>
    <t>FS207</t>
  </si>
  <si>
    <t>FS210</t>
  </si>
  <si>
    <t>FS213</t>
  </si>
  <si>
    <t>FS216</t>
  </si>
  <si>
    <t>FS309</t>
  </si>
  <si>
    <t>FS314</t>
  </si>
  <si>
    <t>FS319</t>
  </si>
  <si>
    <t>FS320</t>
  </si>
  <si>
    <t>Several days,More than half the days</t>
  </si>
  <si>
    <t>Baseline Totals</t>
  </si>
  <si>
    <t>Diff. w.r.t. Baseline</t>
  </si>
  <si>
    <t>Paired t-test p-value</t>
  </si>
  <si>
    <t>Mann-Whitney U-test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</si>
</sst>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/>
  </sheetViews>
  <sheetFormatPr defaultRowHeight="15" x14ac:dyDescent="0.25"/>
  <cols>
    <col min="1" max="1" width="30" customWidth="1"/>
    <col min="2" max="7" width="20" customWidth="1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COUNT('Inter-8-month'!B16:Z16)</f>
        <v>25</v>
      </c>
      <c r="C4" s="4">
        <f>AVERAGE('Inter-8-month'!B16:Z16)</f>
        <v>4.96</v>
      </c>
      <c r="D4" s="4">
        <f>_xlfn.STDEV.S('Inter-8-month'!B16:Z16)</f>
        <v>5.8628775642455073</v>
      </c>
      <c r="E4" s="4">
        <f>MIN('Inter-8-month'!B16:Z16)</f>
        <v>0</v>
      </c>
      <c r="F4" s="4">
        <f>MAX('Inter-8-month'!B16:Z16)</f>
        <v>22</v>
      </c>
      <c r="G4" s="4">
        <f>MAX('Inter-8-month'!B16:Z16)-MIN('Inter-8-month'!B16:Z16)</f>
        <v>22</v>
      </c>
    </row>
    <row r="5" spans="1:7" x14ac:dyDescent="0.25">
      <c r="A5" t="s">
        <v>8</v>
      </c>
      <c r="B5" s="3">
        <f>COUNT('Inter-8-month'!B15:Z15)</f>
        <v>25</v>
      </c>
      <c r="C5" s="4">
        <f>AVERAGE('Inter-8-month'!B15:Z15)</f>
        <v>3.96</v>
      </c>
      <c r="D5" s="4">
        <f>_xlfn.STDEV.S('Inter-8-month'!B15:Z15)</f>
        <v>5.2319531088622471</v>
      </c>
      <c r="E5" s="4">
        <f>MIN('Inter-8-month'!B15:Z15)</f>
        <v>0</v>
      </c>
      <c r="F5" s="4">
        <f>MAX('Inter-8-month'!B15:Z15)</f>
        <v>21</v>
      </c>
      <c r="G5" s="4">
        <f>MAX('Inter-8-month'!B15:Z15)-MIN('Inter-8-month'!B15:Z15)</f>
        <v>21</v>
      </c>
    </row>
    <row r="7" spans="1:7" x14ac:dyDescent="0.25">
      <c r="A7" t="s">
        <v>9</v>
      </c>
      <c r="B7" s="3">
        <f>COUNT('Cntrl-8-month'!B16:V16)</f>
        <v>21</v>
      </c>
      <c r="C7" s="4">
        <f>AVERAGE('Cntrl-8-month'!B16:V16)</f>
        <v>3.4285714285714284</v>
      </c>
      <c r="D7" s="4">
        <f>_xlfn.STDEV.S('Cntrl-8-month'!B16:V16)</f>
        <v>3.0914628992020683</v>
      </c>
      <c r="E7" s="4">
        <f>MIN('Cntrl-8-month'!B16:V16)</f>
        <v>0</v>
      </c>
      <c r="F7" s="4">
        <f>MAX('Cntrl-8-month'!B16:V16)</f>
        <v>9</v>
      </c>
      <c r="G7" s="4">
        <f>MAX('Cntrl-8-month'!B16:V16)-MIN('Cntrl-8-month'!B16:V16)</f>
        <v>9</v>
      </c>
    </row>
    <row r="8" spans="1:7" x14ac:dyDescent="0.25">
      <c r="A8" t="s">
        <v>10</v>
      </c>
      <c r="B8" s="3">
        <f>COUNT('Cntrl-8-month'!B15:V15)</f>
        <v>21</v>
      </c>
      <c r="C8" s="4">
        <f>AVERAGE('Cntrl-8-month'!B15:V15)</f>
        <v>4.6190476190476186</v>
      </c>
      <c r="D8" s="4">
        <f>_xlfn.STDEV.S('Cntrl-8-month'!B15:V15)</f>
        <v>3.6807090414238188</v>
      </c>
      <c r="E8" s="4">
        <f>MIN('Cntrl-8-month'!B15:V15)</f>
        <v>0</v>
      </c>
      <c r="F8" s="4">
        <f>MAX('Cntrl-8-month'!B15:V15)</f>
        <v>12</v>
      </c>
      <c r="G8" s="4">
        <f>MAX('Cntrl-8-month'!B15:V15)-MIN('Cntrl-8-month'!B15:V15)</f>
        <v>12</v>
      </c>
    </row>
    <row r="10" spans="1:7" x14ac:dyDescent="0.25">
      <c r="A10" s="1" t="s">
        <v>11</v>
      </c>
    </row>
    <row r="11" spans="1:7" x14ac:dyDescent="0.25">
      <c r="A11" s="2"/>
      <c r="B11" s="2" t="s">
        <v>12</v>
      </c>
      <c r="C11" s="2" t="s">
        <v>13</v>
      </c>
      <c r="D11" s="2" t="s">
        <v>14</v>
      </c>
      <c r="E11" s="2" t="s">
        <v>15</v>
      </c>
      <c r="F11" s="2" t="s">
        <v>16</v>
      </c>
      <c r="G11" s="2" t="s">
        <v>17</v>
      </c>
    </row>
    <row r="13" spans="1:7" x14ac:dyDescent="0.25">
      <c r="A13" t="s">
        <v>8</v>
      </c>
      <c r="B13" s="4">
        <f>C5-C4</f>
        <v>-1</v>
      </c>
      <c r="C13" s="5">
        <f>(C5-C4)/C4</f>
        <v>-0.20161290322580647</v>
      </c>
      <c r="D13" s="6">
        <f>(C5-C4)/(SQRT((D4^2 + D5^2)/2))</f>
        <v>-0.17997336591262156</v>
      </c>
      <c r="E13" s="7">
        <f>'Inter-8-month'!B18</f>
        <v>0.20282744918238127</v>
      </c>
      <c r="F13" s="7">
        <f>'Inter-8-month'!B19</f>
        <v>0.40098529302109792</v>
      </c>
    </row>
    <row r="15" spans="1:7" x14ac:dyDescent="0.25">
      <c r="A15" t="s">
        <v>10</v>
      </c>
      <c r="B15" s="4">
        <f>C8-C7</f>
        <v>1.1904761904761902</v>
      </c>
      <c r="C15" s="5">
        <f>(C8-C7)/C7</f>
        <v>0.34722222222222215</v>
      </c>
      <c r="D15" s="6">
        <f>(C8-C7)/(SQRT((D7^2 + D8^2)/2))</f>
        <v>0.35025549949934148</v>
      </c>
      <c r="E15" s="7">
        <f>'Cntrl-8-month'!B18</f>
        <v>0.1497371320112558</v>
      </c>
      <c r="F15" s="7">
        <f>'Cntrl-8-month'!B19</f>
        <v>0.49286092193053188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5"/>
  <sheetViews>
    <sheetView workbookViewId="0">
      <selection activeCell="U6" sqref="U6:U13"/>
    </sheetView>
  </sheetViews>
  <sheetFormatPr defaultRowHeight="15" x14ac:dyDescent="0.25"/>
  <sheetData>
    <row r="1" spans="1:26" x14ac:dyDescent="0.25">
      <c r="A1" t="s">
        <v>18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132</v>
      </c>
      <c r="I1">
        <v>202</v>
      </c>
      <c r="J1">
        <v>206</v>
      </c>
      <c r="K1">
        <v>209</v>
      </c>
      <c r="L1">
        <v>211</v>
      </c>
      <c r="M1">
        <v>220</v>
      </c>
      <c r="N1">
        <v>221</v>
      </c>
      <c r="O1">
        <v>228</v>
      </c>
      <c r="P1">
        <v>229</v>
      </c>
      <c r="Q1">
        <v>230</v>
      </c>
      <c r="R1">
        <v>302</v>
      </c>
      <c r="S1">
        <v>303</v>
      </c>
      <c r="T1">
        <v>308</v>
      </c>
      <c r="U1">
        <v>310</v>
      </c>
      <c r="V1">
        <v>312</v>
      </c>
      <c r="W1">
        <v>313</v>
      </c>
      <c r="X1">
        <v>315</v>
      </c>
      <c r="Y1">
        <v>322</v>
      </c>
      <c r="Z1">
        <v>323</v>
      </c>
    </row>
    <row r="2" spans="1:26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</row>
    <row r="5" spans="1:26" x14ac:dyDescent="0.25">
      <c r="A5" t="s">
        <v>44</v>
      </c>
    </row>
    <row r="6" spans="1:26" x14ac:dyDescent="0.25">
      <c r="A6" t="s">
        <v>45</v>
      </c>
      <c r="B6">
        <v>0</v>
      </c>
      <c r="C6">
        <v>1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3</v>
      </c>
      <c r="P6">
        <v>3</v>
      </c>
      <c r="Q6">
        <v>2</v>
      </c>
      <c r="R6">
        <v>3</v>
      </c>
      <c r="S6">
        <v>0</v>
      </c>
      <c r="T6">
        <v>0</v>
      </c>
      <c r="U6">
        <v>0</v>
      </c>
      <c r="V6">
        <v>1</v>
      </c>
      <c r="W6">
        <v>0</v>
      </c>
      <c r="X6">
        <v>1</v>
      </c>
      <c r="Y6">
        <v>0</v>
      </c>
      <c r="Z6">
        <v>0</v>
      </c>
    </row>
    <row r="7" spans="1:26" x14ac:dyDescent="0.25">
      <c r="A7" t="s">
        <v>46</v>
      </c>
      <c r="B7">
        <v>0</v>
      </c>
      <c r="C7">
        <v>2</v>
      </c>
      <c r="D7">
        <v>0</v>
      </c>
      <c r="E7">
        <v>0</v>
      </c>
      <c r="F7">
        <v>0</v>
      </c>
      <c r="G7" t="s">
        <v>47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0</v>
      </c>
      <c r="P7">
        <v>1</v>
      </c>
      <c r="Q7">
        <v>1</v>
      </c>
      <c r="R7">
        <v>3</v>
      </c>
      <c r="S7">
        <v>0</v>
      </c>
      <c r="T7">
        <v>0</v>
      </c>
      <c r="U7">
        <v>0</v>
      </c>
      <c r="V7">
        <v>0</v>
      </c>
      <c r="W7">
        <v>0</v>
      </c>
      <c r="X7">
        <v>1</v>
      </c>
      <c r="Y7">
        <v>0</v>
      </c>
      <c r="Z7">
        <v>0</v>
      </c>
    </row>
    <row r="8" spans="1:26" x14ac:dyDescent="0.25">
      <c r="A8" t="s">
        <v>48</v>
      </c>
      <c r="B8">
        <v>0</v>
      </c>
      <c r="C8">
        <v>3</v>
      </c>
      <c r="D8">
        <v>0</v>
      </c>
      <c r="E8">
        <v>1</v>
      </c>
      <c r="F8">
        <v>1</v>
      </c>
      <c r="G8">
        <v>1</v>
      </c>
      <c r="H8">
        <v>0</v>
      </c>
      <c r="I8">
        <v>3</v>
      </c>
      <c r="J8">
        <v>1</v>
      </c>
      <c r="K8">
        <v>3</v>
      </c>
      <c r="L8">
        <v>1</v>
      </c>
      <c r="M8">
        <v>2</v>
      </c>
      <c r="N8">
        <v>0</v>
      </c>
      <c r="O8">
        <v>3</v>
      </c>
      <c r="P8">
        <v>2</v>
      </c>
      <c r="Q8">
        <v>2</v>
      </c>
      <c r="R8">
        <v>3</v>
      </c>
      <c r="S8">
        <v>0</v>
      </c>
      <c r="T8">
        <v>1</v>
      </c>
      <c r="U8">
        <v>0</v>
      </c>
      <c r="V8">
        <v>2</v>
      </c>
      <c r="W8">
        <v>0</v>
      </c>
      <c r="X8">
        <v>0</v>
      </c>
      <c r="Y8">
        <v>0</v>
      </c>
      <c r="Z8">
        <v>1</v>
      </c>
    </row>
    <row r="9" spans="1:26" x14ac:dyDescent="0.25">
      <c r="A9" t="s">
        <v>49</v>
      </c>
      <c r="B9">
        <v>0</v>
      </c>
      <c r="C9">
        <v>1</v>
      </c>
      <c r="D9">
        <v>0</v>
      </c>
      <c r="E9">
        <v>1</v>
      </c>
      <c r="F9">
        <v>1</v>
      </c>
      <c r="G9">
        <v>0</v>
      </c>
      <c r="H9">
        <v>1</v>
      </c>
      <c r="I9">
        <v>1</v>
      </c>
      <c r="J9">
        <v>0</v>
      </c>
      <c r="K9">
        <v>3</v>
      </c>
      <c r="L9">
        <v>0</v>
      </c>
      <c r="M9">
        <v>1</v>
      </c>
      <c r="N9">
        <v>0</v>
      </c>
      <c r="O9">
        <v>3</v>
      </c>
      <c r="P9">
        <v>3</v>
      </c>
      <c r="Q9">
        <v>2</v>
      </c>
      <c r="R9">
        <v>3</v>
      </c>
      <c r="S9">
        <v>0</v>
      </c>
      <c r="T9">
        <v>1</v>
      </c>
      <c r="U9">
        <v>1</v>
      </c>
      <c r="V9">
        <v>3</v>
      </c>
      <c r="W9">
        <v>0</v>
      </c>
      <c r="X9">
        <v>2</v>
      </c>
      <c r="Y9">
        <v>0</v>
      </c>
      <c r="Z9">
        <v>0</v>
      </c>
    </row>
    <row r="10" spans="1:26" x14ac:dyDescent="0.25">
      <c r="A10" t="s">
        <v>50</v>
      </c>
      <c r="B10">
        <v>0</v>
      </c>
      <c r="C10">
        <v>3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2</v>
      </c>
      <c r="R10">
        <v>2</v>
      </c>
      <c r="S10">
        <v>0</v>
      </c>
      <c r="T10">
        <v>0</v>
      </c>
      <c r="U10">
        <v>0</v>
      </c>
      <c r="V10">
        <v>3</v>
      </c>
      <c r="W10">
        <v>1</v>
      </c>
      <c r="X10">
        <v>0</v>
      </c>
      <c r="Y10">
        <v>0</v>
      </c>
      <c r="Z10">
        <v>0</v>
      </c>
    </row>
    <row r="11" spans="1:26" x14ac:dyDescent="0.25">
      <c r="A11" t="s">
        <v>51</v>
      </c>
      <c r="B11">
        <v>0</v>
      </c>
      <c r="C11">
        <v>2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2</v>
      </c>
      <c r="P11">
        <v>3</v>
      </c>
      <c r="Q11">
        <v>0</v>
      </c>
      <c r="R11">
        <v>3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</row>
    <row r="12" spans="1:26" x14ac:dyDescent="0.25">
      <c r="A12" t="s">
        <v>52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3</v>
      </c>
      <c r="S12">
        <v>0</v>
      </c>
      <c r="T12">
        <v>0</v>
      </c>
      <c r="U12">
        <v>0</v>
      </c>
      <c r="V12">
        <v>2</v>
      </c>
      <c r="W12">
        <v>0</v>
      </c>
      <c r="X12">
        <v>2</v>
      </c>
      <c r="Y12">
        <v>0</v>
      </c>
      <c r="Z12">
        <v>0</v>
      </c>
    </row>
    <row r="13" spans="1:26" x14ac:dyDescent="0.25">
      <c r="A13" t="s">
        <v>53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2</v>
      </c>
      <c r="N13">
        <v>0</v>
      </c>
      <c r="O13">
        <v>0</v>
      </c>
      <c r="P13">
        <v>2</v>
      </c>
      <c r="Q13">
        <v>1</v>
      </c>
      <c r="R13">
        <v>2</v>
      </c>
      <c r="S13">
        <v>0</v>
      </c>
      <c r="T13">
        <v>0</v>
      </c>
      <c r="U13">
        <v>0</v>
      </c>
      <c r="V13">
        <v>2</v>
      </c>
      <c r="W13">
        <v>0</v>
      </c>
      <c r="X13">
        <v>2</v>
      </c>
      <c r="Y13">
        <v>0</v>
      </c>
      <c r="Z13">
        <v>0</v>
      </c>
    </row>
    <row r="15" spans="1:26" x14ac:dyDescent="0.25">
      <c r="A15" t="s">
        <v>54</v>
      </c>
      <c r="B15">
        <f>SUM(B4:B13)</f>
        <v>0</v>
      </c>
      <c r="C15">
        <f>SUM(C4:C13)</f>
        <v>12</v>
      </c>
      <c r="D15">
        <f>SUM(D4:D13)</f>
        <v>0</v>
      </c>
      <c r="E15">
        <f>SUM(E4:E13)</f>
        <v>2</v>
      </c>
      <c r="F15">
        <f>SUM(F4:F13)</f>
        <v>3</v>
      </c>
      <c r="G15">
        <f>SUM(G4:G13)</f>
        <v>1</v>
      </c>
      <c r="H15">
        <f>SUM(H4:H13)</f>
        <v>1</v>
      </c>
      <c r="I15">
        <f>SUM(I4:I13)</f>
        <v>5</v>
      </c>
      <c r="J15">
        <f>SUM(J4:J13)</f>
        <v>1</v>
      </c>
      <c r="K15">
        <f>SUM(K4:K13)</f>
        <v>7</v>
      </c>
      <c r="L15">
        <f>SUM(L4:L13)</f>
        <v>1</v>
      </c>
      <c r="M15">
        <f>SUM(M4:M13)</f>
        <v>8</v>
      </c>
      <c r="N15">
        <f>SUM(N4:N13)</f>
        <v>0</v>
      </c>
      <c r="O15">
        <f>SUM(O4:O13)</f>
        <v>11</v>
      </c>
      <c r="P15">
        <f>SUM(P4:P13)</f>
        <v>14</v>
      </c>
      <c r="Q15">
        <f>SUM(Q4:Q13)</f>
        <v>10</v>
      </c>
      <c r="R15">
        <f>SUM(R4:R13)</f>
        <v>22</v>
      </c>
      <c r="S15">
        <f>SUM(S4:S13)</f>
        <v>0</v>
      </c>
      <c r="T15">
        <f>SUM(T4:T13)</f>
        <v>2</v>
      </c>
      <c r="U15">
        <f>SUM(U4:U13)</f>
        <v>1</v>
      </c>
      <c r="V15">
        <f>SUM(V4:V13)</f>
        <v>13</v>
      </c>
      <c r="W15">
        <f>SUM(W4:W13)</f>
        <v>1</v>
      </c>
      <c r="X15">
        <f>SUM(X4:X13)</f>
        <v>8</v>
      </c>
      <c r="Y15">
        <f>SUM(Y4:Y13)</f>
        <v>0</v>
      </c>
      <c r="Z15">
        <f>SUM(Z4:Z13)</f>
        <v>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5"/>
  <sheetViews>
    <sheetView workbookViewId="0">
      <selection activeCell="D6" sqref="D6:D13"/>
    </sheetView>
  </sheetViews>
  <sheetFormatPr defaultRowHeight="15" x14ac:dyDescent="0.25"/>
  <sheetData>
    <row r="1" spans="1:22" x14ac:dyDescent="0.25">
      <c r="A1" t="s">
        <v>18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18</v>
      </c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</row>
    <row r="5" spans="1:22" x14ac:dyDescent="0.25">
      <c r="A5" t="s">
        <v>44</v>
      </c>
    </row>
    <row r="6" spans="1:22" x14ac:dyDescent="0.25">
      <c r="A6" t="s">
        <v>45</v>
      </c>
      <c r="B6">
        <v>0</v>
      </c>
      <c r="C6">
        <v>0</v>
      </c>
      <c r="D6">
        <v>1</v>
      </c>
      <c r="E6">
        <v>0</v>
      </c>
      <c r="F6">
        <v>1</v>
      </c>
      <c r="G6">
        <v>1</v>
      </c>
      <c r="H6">
        <v>1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  <c r="O6">
        <v>1</v>
      </c>
      <c r="P6">
        <v>0</v>
      </c>
      <c r="Q6">
        <v>1</v>
      </c>
      <c r="R6">
        <v>0</v>
      </c>
      <c r="S6">
        <v>0</v>
      </c>
      <c r="T6">
        <v>0</v>
      </c>
      <c r="U6">
        <v>1</v>
      </c>
      <c r="V6">
        <v>0</v>
      </c>
    </row>
    <row r="7" spans="1:22" x14ac:dyDescent="0.25">
      <c r="A7" t="s">
        <v>46</v>
      </c>
      <c r="B7">
        <v>0</v>
      </c>
      <c r="C7">
        <v>0</v>
      </c>
      <c r="D7">
        <v>1</v>
      </c>
      <c r="E7">
        <v>0</v>
      </c>
      <c r="F7">
        <v>1</v>
      </c>
      <c r="G7" t="s">
        <v>47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</v>
      </c>
      <c r="R7">
        <v>0</v>
      </c>
      <c r="S7">
        <v>0</v>
      </c>
      <c r="T7">
        <v>0</v>
      </c>
      <c r="U7">
        <v>1</v>
      </c>
      <c r="V7">
        <v>1</v>
      </c>
    </row>
    <row r="8" spans="1:22" x14ac:dyDescent="0.25">
      <c r="A8" t="s">
        <v>48</v>
      </c>
      <c r="B8">
        <v>1</v>
      </c>
      <c r="C8">
        <v>0</v>
      </c>
      <c r="D8">
        <v>1</v>
      </c>
      <c r="E8">
        <v>1</v>
      </c>
      <c r="F8">
        <v>1</v>
      </c>
      <c r="G8">
        <v>2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0</v>
      </c>
      <c r="O8">
        <v>1</v>
      </c>
      <c r="P8">
        <v>1</v>
      </c>
      <c r="Q8">
        <v>2</v>
      </c>
      <c r="R8">
        <v>0</v>
      </c>
      <c r="S8">
        <v>0</v>
      </c>
      <c r="T8">
        <v>3</v>
      </c>
      <c r="U8">
        <v>2</v>
      </c>
      <c r="V8">
        <v>0</v>
      </c>
    </row>
    <row r="9" spans="1:22" x14ac:dyDescent="0.25">
      <c r="A9" t="s">
        <v>49</v>
      </c>
      <c r="B9">
        <v>1</v>
      </c>
      <c r="C9">
        <v>0</v>
      </c>
      <c r="D9">
        <v>1</v>
      </c>
      <c r="E9">
        <v>0</v>
      </c>
      <c r="F9">
        <v>2</v>
      </c>
      <c r="G9">
        <v>2</v>
      </c>
      <c r="H9">
        <v>2</v>
      </c>
      <c r="I9">
        <v>0</v>
      </c>
      <c r="J9">
        <v>1</v>
      </c>
      <c r="K9">
        <v>0</v>
      </c>
      <c r="L9">
        <v>0</v>
      </c>
      <c r="M9">
        <v>0</v>
      </c>
      <c r="N9">
        <v>1</v>
      </c>
      <c r="O9">
        <v>1</v>
      </c>
      <c r="P9">
        <v>1</v>
      </c>
      <c r="Q9">
        <v>1</v>
      </c>
      <c r="R9">
        <v>1</v>
      </c>
      <c r="S9">
        <v>0</v>
      </c>
      <c r="T9">
        <v>0</v>
      </c>
      <c r="U9">
        <v>1</v>
      </c>
      <c r="V9">
        <v>1</v>
      </c>
    </row>
    <row r="10" spans="1:22" x14ac:dyDescent="0.25">
      <c r="A10" t="s">
        <v>50</v>
      </c>
      <c r="B10">
        <v>1</v>
      </c>
      <c r="C10">
        <v>1</v>
      </c>
      <c r="D10">
        <v>1</v>
      </c>
      <c r="E10">
        <v>0</v>
      </c>
      <c r="F10">
        <v>1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  <c r="U10">
        <v>2</v>
      </c>
      <c r="V10">
        <v>0</v>
      </c>
    </row>
    <row r="11" spans="1:22" x14ac:dyDescent="0.25">
      <c r="A11" t="s">
        <v>51</v>
      </c>
      <c r="B11">
        <v>0</v>
      </c>
      <c r="C11">
        <v>0</v>
      </c>
      <c r="D11">
        <v>1</v>
      </c>
      <c r="E11">
        <v>0</v>
      </c>
      <c r="F11">
        <v>1</v>
      </c>
      <c r="G11">
        <v>0</v>
      </c>
      <c r="H11">
        <v>1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</v>
      </c>
      <c r="R11">
        <v>0</v>
      </c>
      <c r="S11">
        <v>0</v>
      </c>
      <c r="T11">
        <v>0</v>
      </c>
      <c r="U11">
        <v>2</v>
      </c>
      <c r="V11">
        <v>1</v>
      </c>
    </row>
    <row r="12" spans="1:22" x14ac:dyDescent="0.25">
      <c r="A12" t="s">
        <v>52</v>
      </c>
      <c r="B12">
        <v>0</v>
      </c>
      <c r="C12">
        <v>0</v>
      </c>
      <c r="D12">
        <v>1</v>
      </c>
      <c r="E12">
        <v>0</v>
      </c>
      <c r="F12">
        <v>1</v>
      </c>
      <c r="G12">
        <v>1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1</v>
      </c>
      <c r="O12">
        <v>1</v>
      </c>
      <c r="P12">
        <v>0</v>
      </c>
      <c r="Q12">
        <v>1</v>
      </c>
      <c r="R12">
        <v>0</v>
      </c>
      <c r="S12">
        <v>0</v>
      </c>
      <c r="T12">
        <v>0</v>
      </c>
      <c r="U12">
        <v>0</v>
      </c>
      <c r="V12">
        <v>0</v>
      </c>
    </row>
    <row r="13" spans="1:22" x14ac:dyDescent="0.25">
      <c r="A13" t="s">
        <v>53</v>
      </c>
      <c r="B13">
        <v>1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>
        <v>0</v>
      </c>
      <c r="U13">
        <v>0</v>
      </c>
      <c r="V13">
        <v>0</v>
      </c>
    </row>
    <row r="15" spans="1:22" x14ac:dyDescent="0.25">
      <c r="A15" t="s">
        <v>54</v>
      </c>
      <c r="B15">
        <f>SUM(B4:B13)</f>
        <v>4</v>
      </c>
      <c r="C15">
        <f>SUM(C4:C13)</f>
        <v>1</v>
      </c>
      <c r="D15">
        <f>SUM(D4:D13)</f>
        <v>8</v>
      </c>
      <c r="E15">
        <f>SUM(E4:E13)</f>
        <v>1</v>
      </c>
      <c r="F15">
        <f>SUM(F4:F13)</f>
        <v>8</v>
      </c>
      <c r="G15">
        <f>SUM(G4:G13)</f>
        <v>7</v>
      </c>
      <c r="H15">
        <f>SUM(H4:H13)</f>
        <v>4</v>
      </c>
      <c r="I15">
        <f>SUM(I4:I13)</f>
        <v>0</v>
      </c>
      <c r="J15">
        <f>SUM(J4:J13)</f>
        <v>6</v>
      </c>
      <c r="K15">
        <f>SUM(K4:K13)</f>
        <v>0</v>
      </c>
      <c r="L15">
        <f>SUM(L4:L13)</f>
        <v>0</v>
      </c>
      <c r="M15">
        <f>SUM(M4:M13)</f>
        <v>0</v>
      </c>
      <c r="N15">
        <f>SUM(N4:N13)</f>
        <v>2</v>
      </c>
      <c r="O15">
        <f>SUM(O4:O13)</f>
        <v>4</v>
      </c>
      <c r="P15">
        <f>SUM(P4:P13)</f>
        <v>2</v>
      </c>
      <c r="Q15">
        <f>SUM(Q4:Q13)</f>
        <v>8</v>
      </c>
      <c r="R15">
        <f>SUM(R4:R13)</f>
        <v>2</v>
      </c>
      <c r="S15">
        <f>SUM(S4:S13)</f>
        <v>0</v>
      </c>
      <c r="T15">
        <f>SUM(T4:T13)</f>
        <v>3</v>
      </c>
      <c r="U15">
        <f>SUM(U4:U13)</f>
        <v>9</v>
      </c>
      <c r="V15">
        <f>SUM(V4:V13)</f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9"/>
  <sheetViews>
    <sheetView workbookViewId="0">
      <selection activeCell="U6" sqref="U6:U13"/>
    </sheetView>
  </sheetViews>
  <sheetFormatPr defaultRowHeight="15" x14ac:dyDescent="0.25"/>
  <sheetData>
    <row r="1" spans="1:26" x14ac:dyDescent="0.25">
      <c r="A1" t="s">
        <v>18</v>
      </c>
      <c r="B1">
        <v>102</v>
      </c>
      <c r="C1">
        <v>109</v>
      </c>
      <c r="D1">
        <v>113</v>
      </c>
      <c r="E1">
        <v>120</v>
      </c>
      <c r="F1">
        <v>128</v>
      </c>
      <c r="G1">
        <v>131</v>
      </c>
      <c r="H1">
        <v>132</v>
      </c>
      <c r="I1">
        <v>202</v>
      </c>
      <c r="J1">
        <v>206</v>
      </c>
      <c r="K1">
        <v>209</v>
      </c>
      <c r="L1">
        <v>211</v>
      </c>
      <c r="M1">
        <v>220</v>
      </c>
      <c r="N1">
        <v>221</v>
      </c>
      <c r="O1">
        <v>228</v>
      </c>
      <c r="P1">
        <v>229</v>
      </c>
      <c r="Q1">
        <v>230</v>
      </c>
      <c r="R1">
        <v>302</v>
      </c>
      <c r="S1">
        <v>303</v>
      </c>
      <c r="T1">
        <v>308</v>
      </c>
      <c r="U1">
        <v>310</v>
      </c>
      <c r="V1">
        <v>312</v>
      </c>
      <c r="W1">
        <v>313</v>
      </c>
      <c r="X1">
        <v>315</v>
      </c>
      <c r="Y1">
        <v>322</v>
      </c>
      <c r="Z1">
        <v>323</v>
      </c>
    </row>
    <row r="2" spans="1:26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</row>
    <row r="5" spans="1:26" x14ac:dyDescent="0.25">
      <c r="A5" t="s">
        <v>44</v>
      </c>
    </row>
    <row r="6" spans="1:26" x14ac:dyDescent="0.25">
      <c r="A6" t="s">
        <v>45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3</v>
      </c>
      <c r="L6">
        <v>0</v>
      </c>
      <c r="M6">
        <v>1</v>
      </c>
      <c r="N6">
        <v>0</v>
      </c>
      <c r="O6">
        <v>0</v>
      </c>
      <c r="P6">
        <v>0</v>
      </c>
      <c r="Q6">
        <v>1</v>
      </c>
      <c r="R6">
        <v>2</v>
      </c>
      <c r="S6">
        <v>0</v>
      </c>
      <c r="T6">
        <v>1</v>
      </c>
      <c r="U6">
        <v>0</v>
      </c>
      <c r="V6">
        <v>0</v>
      </c>
      <c r="W6">
        <v>0</v>
      </c>
      <c r="X6">
        <v>0</v>
      </c>
      <c r="Y6">
        <v>0</v>
      </c>
      <c r="Z6">
        <v>1</v>
      </c>
    </row>
    <row r="7" spans="1:26" x14ac:dyDescent="0.25">
      <c r="A7" t="s">
        <v>46</v>
      </c>
      <c r="B7">
        <v>0</v>
      </c>
      <c r="C7">
        <v>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3</v>
      </c>
      <c r="L7">
        <v>0</v>
      </c>
      <c r="M7">
        <v>1</v>
      </c>
      <c r="N7">
        <v>0</v>
      </c>
      <c r="O7">
        <v>0</v>
      </c>
      <c r="P7">
        <v>3</v>
      </c>
      <c r="Q7">
        <v>0</v>
      </c>
      <c r="R7">
        <v>3</v>
      </c>
      <c r="S7">
        <v>0</v>
      </c>
      <c r="T7">
        <v>1</v>
      </c>
      <c r="U7">
        <v>0</v>
      </c>
      <c r="V7">
        <v>0</v>
      </c>
      <c r="W7">
        <v>0</v>
      </c>
      <c r="X7">
        <v>0</v>
      </c>
      <c r="Y7">
        <v>0</v>
      </c>
      <c r="Z7">
        <v>1</v>
      </c>
    </row>
    <row r="8" spans="1:26" x14ac:dyDescent="0.25">
      <c r="A8" t="s">
        <v>48</v>
      </c>
      <c r="B8">
        <v>0</v>
      </c>
      <c r="C8" t="s">
        <v>76</v>
      </c>
      <c r="D8">
        <v>0</v>
      </c>
      <c r="E8">
        <v>1</v>
      </c>
      <c r="F8">
        <v>0</v>
      </c>
      <c r="G8">
        <v>0</v>
      </c>
      <c r="H8">
        <v>0</v>
      </c>
      <c r="I8">
        <v>1</v>
      </c>
      <c r="J8">
        <v>1</v>
      </c>
      <c r="K8">
        <v>3</v>
      </c>
      <c r="L8">
        <v>0</v>
      </c>
      <c r="M8">
        <v>2</v>
      </c>
      <c r="N8">
        <v>0</v>
      </c>
      <c r="O8">
        <v>1</v>
      </c>
      <c r="P8">
        <v>0</v>
      </c>
      <c r="Q8">
        <v>1</v>
      </c>
      <c r="R8">
        <v>3</v>
      </c>
      <c r="S8">
        <v>1</v>
      </c>
      <c r="T8">
        <v>2</v>
      </c>
      <c r="U8">
        <v>0</v>
      </c>
      <c r="V8">
        <v>2</v>
      </c>
      <c r="W8">
        <v>0</v>
      </c>
      <c r="X8">
        <v>0</v>
      </c>
      <c r="Y8">
        <v>0</v>
      </c>
      <c r="Z8">
        <v>1</v>
      </c>
    </row>
    <row r="9" spans="1:26" x14ac:dyDescent="0.25">
      <c r="A9" t="s">
        <v>49</v>
      </c>
      <c r="B9">
        <v>0</v>
      </c>
      <c r="C9">
        <v>1</v>
      </c>
      <c r="D9">
        <v>0</v>
      </c>
      <c r="E9">
        <v>0</v>
      </c>
      <c r="F9">
        <v>0</v>
      </c>
      <c r="G9">
        <v>0</v>
      </c>
      <c r="H9">
        <v>1</v>
      </c>
      <c r="I9">
        <v>1</v>
      </c>
      <c r="J9">
        <v>0</v>
      </c>
      <c r="K9">
        <v>1</v>
      </c>
      <c r="L9">
        <v>0</v>
      </c>
      <c r="M9">
        <v>2</v>
      </c>
      <c r="N9">
        <v>0</v>
      </c>
      <c r="O9">
        <v>0</v>
      </c>
      <c r="P9">
        <v>3</v>
      </c>
      <c r="Q9">
        <v>1</v>
      </c>
      <c r="R9">
        <v>3</v>
      </c>
      <c r="S9">
        <v>0</v>
      </c>
      <c r="T9">
        <v>2</v>
      </c>
      <c r="U9">
        <v>1</v>
      </c>
      <c r="V9">
        <v>2</v>
      </c>
      <c r="W9">
        <v>2</v>
      </c>
      <c r="X9">
        <v>1</v>
      </c>
      <c r="Y9">
        <v>0</v>
      </c>
      <c r="Z9">
        <v>0</v>
      </c>
    </row>
    <row r="10" spans="1:26" x14ac:dyDescent="0.25">
      <c r="A10" t="s">
        <v>50</v>
      </c>
      <c r="B10">
        <v>0</v>
      </c>
      <c r="C10">
        <v>3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2</v>
      </c>
      <c r="S10">
        <v>0</v>
      </c>
      <c r="T10">
        <v>2</v>
      </c>
      <c r="U10">
        <v>0</v>
      </c>
      <c r="V10">
        <v>2</v>
      </c>
      <c r="W10">
        <v>2</v>
      </c>
      <c r="X10">
        <v>0</v>
      </c>
      <c r="Y10">
        <v>0</v>
      </c>
      <c r="Z10">
        <v>0</v>
      </c>
    </row>
    <row r="11" spans="1:26" x14ac:dyDescent="0.25">
      <c r="A11" t="s">
        <v>51</v>
      </c>
      <c r="B11">
        <v>0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3</v>
      </c>
      <c r="Q11">
        <v>0</v>
      </c>
      <c r="R11">
        <v>3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</row>
    <row r="12" spans="1:26" x14ac:dyDescent="0.25">
      <c r="A12" t="s">
        <v>52</v>
      </c>
      <c r="B12">
        <v>0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3</v>
      </c>
      <c r="S12">
        <v>0</v>
      </c>
      <c r="T12">
        <v>1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</row>
    <row r="13" spans="1:26" x14ac:dyDescent="0.25">
      <c r="A13" t="s">
        <v>53</v>
      </c>
      <c r="B13">
        <v>0</v>
      </c>
      <c r="C13">
        <v>2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2</v>
      </c>
      <c r="S13">
        <v>0</v>
      </c>
      <c r="T13">
        <v>2</v>
      </c>
      <c r="U13">
        <v>0</v>
      </c>
      <c r="V13">
        <v>2</v>
      </c>
      <c r="W13">
        <v>0</v>
      </c>
      <c r="X13">
        <v>0</v>
      </c>
      <c r="Y13">
        <v>0</v>
      </c>
      <c r="Z13">
        <v>1</v>
      </c>
    </row>
    <row r="15" spans="1:26" x14ac:dyDescent="0.25">
      <c r="A15" t="s">
        <v>54</v>
      </c>
      <c r="B15">
        <f>SUM(B4:B13)</f>
        <v>0</v>
      </c>
      <c r="C15">
        <f>SUM(C4:C13)</f>
        <v>11</v>
      </c>
      <c r="D15">
        <f>SUM(D4:D13)</f>
        <v>0</v>
      </c>
      <c r="E15">
        <f>SUM(E4:E13)</f>
        <v>1</v>
      </c>
      <c r="F15">
        <f>SUM(F4:F13)</f>
        <v>0</v>
      </c>
      <c r="G15">
        <f>SUM(G4:G13)</f>
        <v>0</v>
      </c>
      <c r="H15">
        <f>SUM(H4:H13)</f>
        <v>1</v>
      </c>
      <c r="I15">
        <f>SUM(I4:I13)</f>
        <v>3</v>
      </c>
      <c r="J15">
        <f>SUM(J4:J13)</f>
        <v>1</v>
      </c>
      <c r="K15">
        <f>SUM(K4:K13)</f>
        <v>10</v>
      </c>
      <c r="L15">
        <f>SUM(L4:L13)</f>
        <v>0</v>
      </c>
      <c r="M15">
        <f>SUM(M4:M13)</f>
        <v>8</v>
      </c>
      <c r="N15">
        <f>SUM(N4:N13)</f>
        <v>0</v>
      </c>
      <c r="O15">
        <f>SUM(O4:O13)</f>
        <v>1</v>
      </c>
      <c r="P15">
        <f>SUM(P4:P13)</f>
        <v>9</v>
      </c>
      <c r="Q15">
        <f>SUM(Q4:Q13)</f>
        <v>3</v>
      </c>
      <c r="R15">
        <f>SUM(R4:R13)</f>
        <v>21</v>
      </c>
      <c r="S15">
        <f>SUM(S4:S13)</f>
        <v>1</v>
      </c>
      <c r="T15">
        <f>SUM(T4:T13)</f>
        <v>11</v>
      </c>
      <c r="U15">
        <f>SUM(U4:U13)</f>
        <v>1</v>
      </c>
      <c r="V15">
        <f>SUM(V4:V13)</f>
        <v>8</v>
      </c>
      <c r="W15">
        <f>SUM(W4:W13)</f>
        <v>4</v>
      </c>
      <c r="X15">
        <f>SUM(X4:X13)</f>
        <v>1</v>
      </c>
      <c r="Y15">
        <f>SUM(Y4:Y13)</f>
        <v>0</v>
      </c>
      <c r="Z15">
        <f>SUM(Z4:Z13)</f>
        <v>4</v>
      </c>
    </row>
    <row r="16" spans="1:26" x14ac:dyDescent="0.25">
      <c r="A16" t="s">
        <v>77</v>
      </c>
      <c r="B16">
        <v>0</v>
      </c>
      <c r="C16">
        <v>12</v>
      </c>
      <c r="D16">
        <v>0</v>
      </c>
      <c r="E16">
        <v>2</v>
      </c>
      <c r="F16">
        <v>3</v>
      </c>
      <c r="G16">
        <v>1</v>
      </c>
      <c r="H16">
        <v>1</v>
      </c>
      <c r="I16">
        <v>5</v>
      </c>
      <c r="J16">
        <v>1</v>
      </c>
      <c r="K16">
        <v>7</v>
      </c>
      <c r="L16">
        <v>1</v>
      </c>
      <c r="M16">
        <v>8</v>
      </c>
      <c r="N16">
        <v>0</v>
      </c>
      <c r="O16">
        <v>11</v>
      </c>
      <c r="P16">
        <v>14</v>
      </c>
      <c r="Q16">
        <v>10</v>
      </c>
      <c r="R16">
        <v>22</v>
      </c>
      <c r="S16">
        <v>0</v>
      </c>
      <c r="T16">
        <v>2</v>
      </c>
      <c r="U16">
        <v>1</v>
      </c>
      <c r="V16">
        <v>13</v>
      </c>
      <c r="W16">
        <v>1</v>
      </c>
      <c r="X16">
        <v>8</v>
      </c>
      <c r="Y16">
        <v>0</v>
      </c>
      <c r="Z16">
        <v>1</v>
      </c>
    </row>
    <row r="17" spans="1:26" x14ac:dyDescent="0.25">
      <c r="A17" t="s">
        <v>78</v>
      </c>
      <c r="B17">
        <f t="shared" ref="B17:Z17" si="0">B15 - B16</f>
        <v>0</v>
      </c>
      <c r="C17">
        <f t="shared" si="0"/>
        <v>-1</v>
      </c>
      <c r="D17">
        <f t="shared" si="0"/>
        <v>0</v>
      </c>
      <c r="E17">
        <f t="shared" si="0"/>
        <v>-1</v>
      </c>
      <c r="F17">
        <f t="shared" si="0"/>
        <v>-3</v>
      </c>
      <c r="G17">
        <f t="shared" si="0"/>
        <v>-1</v>
      </c>
      <c r="H17">
        <f t="shared" si="0"/>
        <v>0</v>
      </c>
      <c r="I17">
        <f t="shared" si="0"/>
        <v>-2</v>
      </c>
      <c r="J17">
        <f t="shared" si="0"/>
        <v>0</v>
      </c>
      <c r="K17">
        <f t="shared" si="0"/>
        <v>3</v>
      </c>
      <c r="L17">
        <f t="shared" si="0"/>
        <v>-1</v>
      </c>
      <c r="M17">
        <f t="shared" si="0"/>
        <v>0</v>
      </c>
      <c r="N17">
        <f t="shared" si="0"/>
        <v>0</v>
      </c>
      <c r="O17">
        <f t="shared" si="0"/>
        <v>-10</v>
      </c>
      <c r="P17">
        <f t="shared" si="0"/>
        <v>-5</v>
      </c>
      <c r="Q17">
        <f t="shared" si="0"/>
        <v>-7</v>
      </c>
      <c r="R17">
        <f t="shared" si="0"/>
        <v>-1</v>
      </c>
      <c r="S17">
        <f t="shared" si="0"/>
        <v>1</v>
      </c>
      <c r="T17">
        <f t="shared" si="0"/>
        <v>9</v>
      </c>
      <c r="U17">
        <f t="shared" si="0"/>
        <v>0</v>
      </c>
      <c r="V17">
        <f t="shared" si="0"/>
        <v>-5</v>
      </c>
      <c r="W17">
        <f t="shared" si="0"/>
        <v>3</v>
      </c>
      <c r="X17">
        <f t="shared" si="0"/>
        <v>-7</v>
      </c>
      <c r="Y17">
        <f t="shared" si="0"/>
        <v>0</v>
      </c>
      <c r="Z17">
        <f t="shared" si="0"/>
        <v>3</v>
      </c>
    </row>
    <row r="18" spans="1:26" x14ac:dyDescent="0.25">
      <c r="A18" t="s">
        <v>79</v>
      </c>
      <c r="B18">
        <f>_xlfn.T.TEST(B16:Z16, B15:Z15, 2, 1)</f>
        <v>0.20282744918238127</v>
      </c>
    </row>
    <row r="19" spans="1:26" x14ac:dyDescent="0.25">
      <c r="A19" t="s">
        <v>80</v>
      </c>
      <c r="B19">
        <v>0.40098529302109792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"/>
  <sheetViews>
    <sheetView workbookViewId="0">
      <selection activeCell="F24" sqref="F24"/>
    </sheetView>
  </sheetViews>
  <sheetFormatPr defaultRowHeight="15" x14ac:dyDescent="0.25"/>
  <sheetData>
    <row r="1" spans="1:22" x14ac:dyDescent="0.25">
      <c r="A1" t="s">
        <v>18</v>
      </c>
      <c r="B1">
        <v>103</v>
      </c>
      <c r="C1">
        <v>105</v>
      </c>
      <c r="D1">
        <v>107</v>
      </c>
      <c r="E1">
        <v>110</v>
      </c>
      <c r="F1">
        <v>111</v>
      </c>
      <c r="G1">
        <v>114</v>
      </c>
      <c r="H1">
        <v>118</v>
      </c>
      <c r="I1">
        <v>121</v>
      </c>
      <c r="J1">
        <v>129</v>
      </c>
      <c r="K1">
        <v>130</v>
      </c>
      <c r="L1">
        <v>135</v>
      </c>
      <c r="M1">
        <v>201</v>
      </c>
      <c r="N1">
        <v>205</v>
      </c>
      <c r="O1">
        <v>207</v>
      </c>
      <c r="P1">
        <v>210</v>
      </c>
      <c r="Q1">
        <v>213</v>
      </c>
      <c r="R1">
        <v>216</v>
      </c>
      <c r="S1">
        <v>309</v>
      </c>
      <c r="T1">
        <v>314</v>
      </c>
      <c r="U1">
        <v>319</v>
      </c>
      <c r="V1">
        <v>320</v>
      </c>
    </row>
    <row r="2" spans="1:22" x14ac:dyDescent="0.25">
      <c r="A2" t="s">
        <v>18</v>
      </c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</row>
    <row r="5" spans="1:22" x14ac:dyDescent="0.25">
      <c r="A5" t="s">
        <v>44</v>
      </c>
    </row>
    <row r="6" spans="1:22" x14ac:dyDescent="0.25">
      <c r="A6" t="s">
        <v>45</v>
      </c>
      <c r="B6">
        <v>0</v>
      </c>
      <c r="C6">
        <v>0</v>
      </c>
      <c r="D6">
        <v>1</v>
      </c>
      <c r="E6">
        <v>0</v>
      </c>
      <c r="F6">
        <v>1</v>
      </c>
      <c r="G6">
        <v>1</v>
      </c>
      <c r="H6">
        <v>2</v>
      </c>
      <c r="I6">
        <v>0</v>
      </c>
      <c r="J6">
        <v>1</v>
      </c>
      <c r="K6">
        <v>0</v>
      </c>
      <c r="L6">
        <v>0</v>
      </c>
      <c r="M6">
        <v>0</v>
      </c>
      <c r="N6">
        <v>1</v>
      </c>
      <c r="O6">
        <v>1</v>
      </c>
      <c r="P6">
        <v>2</v>
      </c>
      <c r="Q6">
        <v>2</v>
      </c>
      <c r="R6">
        <v>1</v>
      </c>
      <c r="S6">
        <v>0</v>
      </c>
      <c r="T6">
        <v>0</v>
      </c>
      <c r="U6">
        <v>0</v>
      </c>
      <c r="V6">
        <v>0</v>
      </c>
    </row>
    <row r="7" spans="1:22" x14ac:dyDescent="0.25">
      <c r="A7" t="s">
        <v>46</v>
      </c>
      <c r="B7">
        <v>0</v>
      </c>
      <c r="C7">
        <v>0</v>
      </c>
      <c r="D7">
        <v>1</v>
      </c>
      <c r="E7">
        <v>1</v>
      </c>
      <c r="F7">
        <v>1</v>
      </c>
      <c r="G7">
        <v>1</v>
      </c>
      <c r="H7">
        <v>2</v>
      </c>
      <c r="I7">
        <v>0</v>
      </c>
      <c r="J7">
        <v>1</v>
      </c>
      <c r="K7">
        <v>0</v>
      </c>
      <c r="L7">
        <v>0</v>
      </c>
      <c r="M7">
        <v>0</v>
      </c>
      <c r="N7">
        <v>1</v>
      </c>
      <c r="O7">
        <v>0</v>
      </c>
      <c r="P7">
        <v>1</v>
      </c>
      <c r="Q7">
        <v>2</v>
      </c>
      <c r="R7">
        <v>1</v>
      </c>
      <c r="S7">
        <v>0</v>
      </c>
      <c r="T7">
        <v>0</v>
      </c>
      <c r="U7">
        <v>0</v>
      </c>
      <c r="V7">
        <v>1</v>
      </c>
    </row>
    <row r="8" spans="1:22" x14ac:dyDescent="0.25">
      <c r="A8" t="s">
        <v>48</v>
      </c>
      <c r="B8">
        <v>1</v>
      </c>
      <c r="C8">
        <v>1</v>
      </c>
      <c r="D8">
        <v>1</v>
      </c>
      <c r="E8">
        <v>1</v>
      </c>
      <c r="F8">
        <v>0</v>
      </c>
      <c r="G8">
        <v>1</v>
      </c>
      <c r="H8">
        <v>2</v>
      </c>
      <c r="I8">
        <v>0</v>
      </c>
      <c r="J8">
        <v>1</v>
      </c>
      <c r="K8">
        <v>0</v>
      </c>
      <c r="L8">
        <v>1</v>
      </c>
      <c r="M8">
        <v>0</v>
      </c>
      <c r="N8">
        <v>0</v>
      </c>
      <c r="O8">
        <v>0</v>
      </c>
      <c r="P8">
        <v>1</v>
      </c>
      <c r="Q8">
        <v>2</v>
      </c>
      <c r="R8">
        <v>2</v>
      </c>
      <c r="S8">
        <v>0</v>
      </c>
      <c r="T8">
        <v>2</v>
      </c>
      <c r="U8">
        <v>1</v>
      </c>
      <c r="V8">
        <v>0</v>
      </c>
    </row>
    <row r="9" spans="1:22" x14ac:dyDescent="0.25">
      <c r="A9" t="s">
        <v>49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3</v>
      </c>
      <c r="I9">
        <v>0</v>
      </c>
      <c r="J9">
        <v>2</v>
      </c>
      <c r="K9">
        <v>0</v>
      </c>
      <c r="L9">
        <v>1</v>
      </c>
      <c r="M9">
        <v>0</v>
      </c>
      <c r="N9">
        <v>1</v>
      </c>
      <c r="O9">
        <v>1</v>
      </c>
      <c r="P9">
        <v>2</v>
      </c>
      <c r="Q9">
        <v>2</v>
      </c>
      <c r="R9">
        <v>2</v>
      </c>
      <c r="S9">
        <v>0</v>
      </c>
      <c r="T9">
        <v>0</v>
      </c>
      <c r="U9">
        <v>0</v>
      </c>
      <c r="V9">
        <v>0</v>
      </c>
    </row>
    <row r="10" spans="1:22" x14ac:dyDescent="0.25">
      <c r="A10" t="s">
        <v>50</v>
      </c>
      <c r="B10">
        <v>1</v>
      </c>
      <c r="C10">
        <v>0</v>
      </c>
      <c r="D10">
        <v>1</v>
      </c>
      <c r="E10">
        <v>0</v>
      </c>
      <c r="F10">
        <v>0</v>
      </c>
      <c r="G10">
        <v>0</v>
      </c>
      <c r="H10">
        <v>2</v>
      </c>
      <c r="I10">
        <v>0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2</v>
      </c>
      <c r="Q10">
        <v>2</v>
      </c>
      <c r="R10">
        <v>2</v>
      </c>
      <c r="S10">
        <v>0</v>
      </c>
      <c r="T10">
        <v>0</v>
      </c>
      <c r="U10">
        <v>1</v>
      </c>
      <c r="V10">
        <v>0</v>
      </c>
    </row>
    <row r="11" spans="1:22" x14ac:dyDescent="0.25">
      <c r="A11" t="s">
        <v>51</v>
      </c>
      <c r="B11">
        <v>1</v>
      </c>
      <c r="C11">
        <v>0</v>
      </c>
      <c r="D11">
        <v>1</v>
      </c>
      <c r="E11">
        <v>0</v>
      </c>
      <c r="F11">
        <v>0</v>
      </c>
      <c r="G11">
        <v>1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1</v>
      </c>
    </row>
    <row r="12" spans="1:22" x14ac:dyDescent="0.25">
      <c r="A12" t="s">
        <v>52</v>
      </c>
      <c r="B12">
        <v>0</v>
      </c>
      <c r="C12">
        <v>0</v>
      </c>
      <c r="D12">
        <v>1</v>
      </c>
      <c r="E12">
        <v>0</v>
      </c>
      <c r="F12">
        <v>0</v>
      </c>
      <c r="G12">
        <v>1</v>
      </c>
      <c r="H12">
        <v>1</v>
      </c>
      <c r="I12">
        <v>1</v>
      </c>
      <c r="J12">
        <v>1</v>
      </c>
      <c r="K12">
        <v>0</v>
      </c>
      <c r="L12">
        <v>1</v>
      </c>
      <c r="M12">
        <v>0</v>
      </c>
      <c r="N12">
        <v>2</v>
      </c>
      <c r="O12">
        <v>0</v>
      </c>
      <c r="P12">
        <v>2</v>
      </c>
      <c r="Q12">
        <v>0</v>
      </c>
      <c r="R12">
        <v>2</v>
      </c>
      <c r="S12">
        <v>0</v>
      </c>
      <c r="T12">
        <v>0</v>
      </c>
      <c r="U12">
        <v>0</v>
      </c>
      <c r="V12">
        <v>1</v>
      </c>
    </row>
    <row r="13" spans="1:22" x14ac:dyDescent="0.25">
      <c r="A13" t="s">
        <v>53</v>
      </c>
      <c r="B13">
        <v>0</v>
      </c>
      <c r="C13">
        <v>1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</row>
    <row r="15" spans="1:22" x14ac:dyDescent="0.25">
      <c r="A15" t="s">
        <v>54</v>
      </c>
      <c r="B15">
        <f>SUM(B4:B13)</f>
        <v>4</v>
      </c>
      <c r="C15">
        <f>SUM(C4:C13)</f>
        <v>3</v>
      </c>
      <c r="D15">
        <f>SUM(D4:D13)</f>
        <v>8</v>
      </c>
      <c r="E15">
        <f>SUM(E4:E13)</f>
        <v>3</v>
      </c>
      <c r="F15">
        <f>SUM(F4:F13)</f>
        <v>3</v>
      </c>
      <c r="G15">
        <f>SUM(G4:G13)</f>
        <v>6</v>
      </c>
      <c r="H15">
        <f>SUM(H4:H13)</f>
        <v>12</v>
      </c>
      <c r="I15">
        <f>SUM(I4:I13)</f>
        <v>1</v>
      </c>
      <c r="J15">
        <f>SUM(J4:J13)</f>
        <v>8</v>
      </c>
      <c r="K15">
        <f>SUM(K4:K13)</f>
        <v>0</v>
      </c>
      <c r="L15">
        <f>SUM(L4:L13)</f>
        <v>3</v>
      </c>
      <c r="M15">
        <f>SUM(M4:M13)</f>
        <v>0</v>
      </c>
      <c r="N15">
        <f>SUM(N4:N13)</f>
        <v>5</v>
      </c>
      <c r="O15">
        <f>SUM(O4:O13)</f>
        <v>2</v>
      </c>
      <c r="P15">
        <f>SUM(P4:P13)</f>
        <v>10</v>
      </c>
      <c r="Q15">
        <f>SUM(Q4:Q13)</f>
        <v>10</v>
      </c>
      <c r="R15">
        <f>SUM(R4:R13)</f>
        <v>10</v>
      </c>
      <c r="S15">
        <f>SUM(S4:S13)</f>
        <v>0</v>
      </c>
      <c r="T15">
        <f>SUM(T4:T13)</f>
        <v>2</v>
      </c>
      <c r="U15">
        <f>SUM(U4:U13)</f>
        <v>3</v>
      </c>
      <c r="V15">
        <f>SUM(V4:V13)</f>
        <v>4</v>
      </c>
    </row>
    <row r="16" spans="1:22" x14ac:dyDescent="0.25">
      <c r="A16" t="s">
        <v>77</v>
      </c>
      <c r="B16">
        <v>4</v>
      </c>
      <c r="C16">
        <v>1</v>
      </c>
      <c r="D16">
        <v>8</v>
      </c>
      <c r="E16">
        <v>1</v>
      </c>
      <c r="F16">
        <v>8</v>
      </c>
      <c r="G16">
        <v>7</v>
      </c>
      <c r="H16">
        <v>4</v>
      </c>
      <c r="I16">
        <v>0</v>
      </c>
      <c r="J16">
        <v>6</v>
      </c>
      <c r="K16">
        <v>0</v>
      </c>
      <c r="L16">
        <v>0</v>
      </c>
      <c r="M16">
        <v>0</v>
      </c>
      <c r="N16">
        <v>2</v>
      </c>
      <c r="O16">
        <v>4</v>
      </c>
      <c r="P16">
        <v>2</v>
      </c>
      <c r="Q16">
        <v>8</v>
      </c>
      <c r="R16">
        <v>2</v>
      </c>
      <c r="S16">
        <v>0</v>
      </c>
      <c r="T16">
        <v>3</v>
      </c>
      <c r="U16">
        <v>9</v>
      </c>
      <c r="V16">
        <v>3</v>
      </c>
    </row>
    <row r="17" spans="1:22" x14ac:dyDescent="0.25">
      <c r="A17" t="s">
        <v>78</v>
      </c>
      <c r="B17">
        <f t="shared" ref="B17:V17" si="0">B15 - B16</f>
        <v>0</v>
      </c>
      <c r="C17">
        <f t="shared" si="0"/>
        <v>2</v>
      </c>
      <c r="D17">
        <f t="shared" si="0"/>
        <v>0</v>
      </c>
      <c r="E17">
        <f t="shared" si="0"/>
        <v>2</v>
      </c>
      <c r="F17">
        <f t="shared" si="0"/>
        <v>-5</v>
      </c>
      <c r="G17">
        <f t="shared" si="0"/>
        <v>-1</v>
      </c>
      <c r="H17">
        <f t="shared" si="0"/>
        <v>8</v>
      </c>
      <c r="I17">
        <f t="shared" si="0"/>
        <v>1</v>
      </c>
      <c r="J17">
        <f t="shared" si="0"/>
        <v>2</v>
      </c>
      <c r="K17">
        <f t="shared" si="0"/>
        <v>0</v>
      </c>
      <c r="L17">
        <f t="shared" si="0"/>
        <v>3</v>
      </c>
      <c r="M17">
        <f t="shared" si="0"/>
        <v>0</v>
      </c>
      <c r="N17">
        <f t="shared" si="0"/>
        <v>3</v>
      </c>
      <c r="O17">
        <f t="shared" si="0"/>
        <v>-2</v>
      </c>
      <c r="P17">
        <f t="shared" si="0"/>
        <v>8</v>
      </c>
      <c r="Q17">
        <f t="shared" si="0"/>
        <v>2</v>
      </c>
      <c r="R17">
        <f t="shared" si="0"/>
        <v>8</v>
      </c>
      <c r="S17">
        <f t="shared" si="0"/>
        <v>0</v>
      </c>
      <c r="T17">
        <f t="shared" si="0"/>
        <v>-1</v>
      </c>
      <c r="U17">
        <f t="shared" si="0"/>
        <v>-6</v>
      </c>
      <c r="V17">
        <f t="shared" si="0"/>
        <v>1</v>
      </c>
    </row>
    <row r="18" spans="1:22" x14ac:dyDescent="0.25">
      <c r="A18" t="s">
        <v>79</v>
      </c>
      <c r="B18">
        <f>_xlfn.T.TEST(B16:V16, B15:V15, 2, 1)</f>
        <v>0.1497371320112558</v>
      </c>
    </row>
    <row r="19" spans="1:22" x14ac:dyDescent="0.25">
      <c r="A19" t="s">
        <v>80</v>
      </c>
      <c r="B19">
        <v>0.49286092193053188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Inter-baseline</vt:lpstr>
      <vt:lpstr>Cntrl-baseline</vt:lpstr>
      <vt:lpstr>Inter-8-month</vt:lpstr>
      <vt:lpstr>Cntrl-8-month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2024-12-20T12:12:46Z</dcterms:created>
  <dcterms:modified xsi:type="dcterms:W3CDTF">2024-12-20T12:14:06Z</dcterms:modified>
</cp:coreProperties>
</file>