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s_preece_salford_ac_uk/Documents/My Documents/Project BEPKO-2/Feasibility study/Clinical outcome data analysis/"/>
    </mc:Choice>
  </mc:AlternateContent>
  <xr:revisionPtr revIDLastSave="6" documentId="11_B83E6E68C16CFE7E331580C7C7D08DC3F528C6BD" xr6:coauthVersionLast="47" xr6:coauthVersionMax="47" xr10:uidLastSave="{AE59335A-C70F-4BA8-96E7-F444EF8775E7}"/>
  <bookViews>
    <workbookView xWindow="-28920" yWindow="-120" windowWidth="29040" windowHeight="16440" activeTab="4" xr2:uid="{00000000-000D-0000-FFFF-FFFF00000000}"/>
  </bookViews>
  <sheets>
    <sheet name="Summary" sheetId="1" r:id="rId1"/>
    <sheet name="Inter-baseline" sheetId="2" r:id="rId2"/>
    <sheet name="Cntrl-baseline" sheetId="3" r:id="rId3"/>
    <sheet name="Inter-20week" sheetId="4" r:id="rId4"/>
    <sheet name="Cntrl-20week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7" i="5" l="1"/>
  <c r="G17" i="5"/>
  <c r="AB15" i="5"/>
  <c r="AB17" i="5" s="1"/>
  <c r="AA15" i="5"/>
  <c r="AA17" i="5" s="1"/>
  <c r="Z15" i="5"/>
  <c r="Z17" i="5" s="1"/>
  <c r="Y15" i="5"/>
  <c r="Y17" i="5" s="1"/>
  <c r="X15" i="5"/>
  <c r="X17" i="5" s="1"/>
  <c r="W15" i="5"/>
  <c r="V15" i="5"/>
  <c r="V17" i="5" s="1"/>
  <c r="U15" i="5"/>
  <c r="U17" i="5" s="1"/>
  <c r="T15" i="5"/>
  <c r="T17" i="5" s="1"/>
  <c r="S15" i="5"/>
  <c r="S17" i="5" s="1"/>
  <c r="R15" i="5"/>
  <c r="R17" i="5" s="1"/>
  <c r="Q15" i="5"/>
  <c r="Q17" i="5" s="1"/>
  <c r="P15" i="5"/>
  <c r="P17" i="5" s="1"/>
  <c r="O15" i="5"/>
  <c r="O17" i="5" s="1"/>
  <c r="N15" i="5"/>
  <c r="N17" i="5" s="1"/>
  <c r="M15" i="5"/>
  <c r="M17" i="5" s="1"/>
  <c r="L15" i="5"/>
  <c r="L17" i="5" s="1"/>
  <c r="K15" i="5"/>
  <c r="K17" i="5" s="1"/>
  <c r="J15" i="5"/>
  <c r="J17" i="5" s="1"/>
  <c r="I15" i="5"/>
  <c r="I17" i="5" s="1"/>
  <c r="H15" i="5"/>
  <c r="H17" i="5" s="1"/>
  <c r="G15" i="5"/>
  <c r="F15" i="5"/>
  <c r="F17" i="5" s="1"/>
  <c r="E15" i="5"/>
  <c r="E17" i="5" s="1"/>
  <c r="D15" i="5"/>
  <c r="D17" i="5" s="1"/>
  <c r="C15" i="5"/>
  <c r="C17" i="5" s="1"/>
  <c r="B15" i="5"/>
  <c r="AI15" i="4"/>
  <c r="AI17" i="4" s="1"/>
  <c r="AH15" i="4"/>
  <c r="AH17" i="4" s="1"/>
  <c r="AG15" i="4"/>
  <c r="AG17" i="4" s="1"/>
  <c r="AF15" i="4"/>
  <c r="AF17" i="4" s="1"/>
  <c r="AE15" i="4"/>
  <c r="AE17" i="4" s="1"/>
  <c r="AD15" i="4"/>
  <c r="AD17" i="4" s="1"/>
  <c r="AC15" i="4"/>
  <c r="AC17" i="4" s="1"/>
  <c r="AB15" i="4"/>
  <c r="AB17" i="4" s="1"/>
  <c r="AA15" i="4"/>
  <c r="AA17" i="4" s="1"/>
  <c r="Z15" i="4"/>
  <c r="Z17" i="4" s="1"/>
  <c r="Y15" i="4"/>
  <c r="Y17" i="4" s="1"/>
  <c r="X15" i="4"/>
  <c r="X17" i="4" s="1"/>
  <c r="W15" i="4"/>
  <c r="W17" i="4" s="1"/>
  <c r="V15" i="4"/>
  <c r="V17" i="4" s="1"/>
  <c r="U15" i="4"/>
  <c r="U17" i="4" s="1"/>
  <c r="T15" i="4"/>
  <c r="T17" i="4" s="1"/>
  <c r="S15" i="4"/>
  <c r="S17" i="4" s="1"/>
  <c r="R15" i="4"/>
  <c r="R17" i="4" s="1"/>
  <c r="Q15" i="4"/>
  <c r="Q17" i="4" s="1"/>
  <c r="P15" i="4"/>
  <c r="P17" i="4" s="1"/>
  <c r="O15" i="4"/>
  <c r="O17" i="4" s="1"/>
  <c r="N15" i="4"/>
  <c r="N17" i="4" s="1"/>
  <c r="M15" i="4"/>
  <c r="M17" i="4" s="1"/>
  <c r="L15" i="4"/>
  <c r="L17" i="4" s="1"/>
  <c r="K15" i="4"/>
  <c r="K17" i="4" s="1"/>
  <c r="J15" i="4"/>
  <c r="J17" i="4" s="1"/>
  <c r="I15" i="4"/>
  <c r="I17" i="4" s="1"/>
  <c r="H15" i="4"/>
  <c r="H17" i="4" s="1"/>
  <c r="G15" i="4"/>
  <c r="G17" i="4" s="1"/>
  <c r="F15" i="4"/>
  <c r="E15" i="4"/>
  <c r="F5" i="1" s="1"/>
  <c r="D15" i="4"/>
  <c r="D17" i="4" s="1"/>
  <c r="C15" i="4"/>
  <c r="C17" i="4" s="1"/>
  <c r="B15" i="4"/>
  <c r="B17" i="4" s="1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F15" i="1"/>
  <c r="F13" i="1"/>
  <c r="G7" i="1"/>
  <c r="F7" i="1"/>
  <c r="E7" i="1"/>
  <c r="D7" i="1"/>
  <c r="C7" i="1"/>
  <c r="B7" i="1"/>
  <c r="B5" i="1"/>
  <c r="G4" i="1"/>
  <c r="F4" i="1"/>
  <c r="E4" i="1"/>
  <c r="D4" i="1"/>
  <c r="C4" i="1"/>
  <c r="B4" i="1"/>
  <c r="C8" i="1" l="1"/>
  <c r="B15" i="1" s="1"/>
  <c r="E8" i="1"/>
  <c r="F8" i="1"/>
  <c r="G8" i="1"/>
  <c r="B18" i="5"/>
  <c r="E15" i="1" s="1"/>
  <c r="E17" i="4"/>
  <c r="D5" i="1"/>
  <c r="E5" i="1"/>
  <c r="G5" i="1"/>
  <c r="B18" i="4"/>
  <c r="E13" i="1" s="1"/>
  <c r="D8" i="1"/>
  <c r="F17" i="4"/>
  <c r="C5" i="1"/>
  <c r="B17" i="5"/>
  <c r="B8" i="1"/>
  <c r="C15" i="1" l="1"/>
  <c r="D15" i="1"/>
  <c r="D13" i="1"/>
  <c r="C13" i="1"/>
  <c r="B13" i="1"/>
</calcChain>
</file>

<file path=xl/sharedStrings.xml><?xml version="1.0" encoding="utf-8"?>
<sst xmlns="http://schemas.openxmlformats.org/spreadsheetml/2006/main" count="200" uniqueCount="95">
  <si>
    <t>Summary Statistics</t>
  </si>
  <si>
    <t>No</t>
  </si>
  <si>
    <t>Mean</t>
  </si>
  <si>
    <t>SD</t>
  </si>
  <si>
    <t>Min</t>
  </si>
  <si>
    <t>Max</t>
  </si>
  <si>
    <t>Range</t>
  </si>
  <si>
    <t>Inter - baseline</t>
  </si>
  <si>
    <t>Inter - 20week</t>
  </si>
  <si>
    <t>Cntrl - baseline</t>
  </si>
  <si>
    <t>Cntrl - 20week</t>
  </si>
  <si>
    <t>Change Statistics</t>
  </si>
  <si>
    <t>Absolute change</t>
  </si>
  <si>
    <t>Percentage change</t>
  </si>
  <si>
    <t>Effect size</t>
  </si>
  <si>
    <t>T-test</t>
  </si>
  <si>
    <t>Mann-Whitney</t>
  </si>
  <si>
    <t>Missing Participants</t>
  </si>
  <si>
    <t>3. Participant ID</t>
  </si>
  <si>
    <t>FS102</t>
  </si>
  <si>
    <t>FS104</t>
  </si>
  <si>
    <t>FS109</t>
  </si>
  <si>
    <t>FS113</t>
  </si>
  <si>
    <t>FS120</t>
  </si>
  <si>
    <t>FS123</t>
  </si>
  <si>
    <t>FS125</t>
  </si>
  <si>
    <t>FS128</t>
  </si>
  <si>
    <t>FS131</t>
  </si>
  <si>
    <t>FS132</t>
  </si>
  <si>
    <t>FS136</t>
  </si>
  <si>
    <t>FS202</t>
  </si>
  <si>
    <t>FS203</t>
  </si>
  <si>
    <t>FS206</t>
  </si>
  <si>
    <t>FS209</t>
  </si>
  <si>
    <t>FS211</t>
  </si>
  <si>
    <t>FS212</t>
  </si>
  <si>
    <t>FS217</t>
  </si>
  <si>
    <t>FS220</t>
  </si>
  <si>
    <t>FS221</t>
  </si>
  <si>
    <t>FS226</t>
  </si>
  <si>
    <t>FS228</t>
  </si>
  <si>
    <t>FS229</t>
  </si>
  <si>
    <t>FS230</t>
  </si>
  <si>
    <t>FS301</t>
  </si>
  <si>
    <t>FS302</t>
  </si>
  <si>
    <t>FS303</t>
  </si>
  <si>
    <t>FS308</t>
  </si>
  <si>
    <t>FS310</t>
  </si>
  <si>
    <t>FS312</t>
  </si>
  <si>
    <t>FS313</t>
  </si>
  <si>
    <t>FS315</t>
  </si>
  <si>
    <t>FS322</t>
  </si>
  <si>
    <t>FS323</t>
  </si>
  <si>
    <t>Depression</t>
  </si>
  <si>
    <t>Q9</t>
  </si>
  <si>
    <t>Q10</t>
  </si>
  <si>
    <t>missing</t>
  </si>
  <si>
    <t>Q11</t>
  </si>
  <si>
    <t>Q12</t>
  </si>
  <si>
    <t>Q13</t>
  </si>
  <si>
    <t>2.6.a. 6. Feeling bad about yourself — or that you are a failure or have let yourself or your family down...........</t>
  </si>
  <si>
    <t>Q15</t>
  </si>
  <si>
    <t>Q16</t>
  </si>
  <si>
    <t>Totals</t>
  </si>
  <si>
    <t>FS103</t>
  </si>
  <si>
    <t>FS105</t>
  </si>
  <si>
    <t>FS107</t>
  </si>
  <si>
    <t>FS108</t>
  </si>
  <si>
    <t>FS110</t>
  </si>
  <si>
    <t>FS111</t>
  </si>
  <si>
    <t>FS114</t>
  </si>
  <si>
    <t>FS118</t>
  </si>
  <si>
    <t>FS121</t>
  </si>
  <si>
    <t>FS127</t>
  </si>
  <si>
    <t>FS129</t>
  </si>
  <si>
    <t>FS130</t>
  </si>
  <si>
    <t>FS135</t>
  </si>
  <si>
    <t>FS201</t>
  </si>
  <si>
    <t>FS205</t>
  </si>
  <si>
    <t>FS207</t>
  </si>
  <si>
    <t>FS213</t>
  </si>
  <si>
    <t>FS216</t>
  </si>
  <si>
    <t>FS222</t>
  </si>
  <si>
    <t>FS224</t>
  </si>
  <si>
    <t>FS305</t>
  </si>
  <si>
    <t>FS306</t>
  </si>
  <si>
    <t>FS309</t>
  </si>
  <si>
    <t>FS314</t>
  </si>
  <si>
    <t>FS317</t>
  </si>
  <si>
    <t>FS319</t>
  </si>
  <si>
    <t>FS320</t>
  </si>
  <si>
    <t>Baseline Totals</t>
  </si>
  <si>
    <t>Diff. w.r.t. Baseline</t>
  </si>
  <si>
    <t>Paired t-test p-value</t>
  </si>
  <si>
    <t>Mann-Whitney U-test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</si>
</sst>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3" x14ac:knownFonts="1">
    <font>
      <sz val="11"/>
      <color theme="1"/>
      <name val="Calibri"/>
      <family val="2"/>
      <scheme val="minor"/>
    </font>
    <font>
      <b/>
      <i/>
      <u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workbookViewId="0"/>
  </sheetViews>
  <sheetFormatPr defaultRowHeight="15" x14ac:dyDescent="0.25"/>
  <cols>
    <col min="1" max="1" width="30" customWidth="1"/>
    <col min="2" max="7" width="20" customWidth="1"/>
  </cols>
  <sheetData>
    <row r="1" spans="1:7" x14ac:dyDescent="0.25">
      <c r="A1" s="1" t="s">
        <v>0</v>
      </c>
    </row>
    <row r="2" spans="1:7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4" spans="1:7" x14ac:dyDescent="0.25">
      <c r="A4" t="s">
        <v>7</v>
      </c>
      <c r="B4" s="3">
        <f>COUNT('Inter-20week'!B16:AI16)</f>
        <v>34</v>
      </c>
      <c r="C4" s="4">
        <f>AVERAGE('Inter-20week'!B16:AI16)</f>
        <v>4.382352941176471</v>
      </c>
      <c r="D4" s="4">
        <f>_xlfn.STDEV.S('Inter-20week'!B16:AI16)</f>
        <v>5.2743789287250653</v>
      </c>
      <c r="E4" s="4">
        <f>MIN('Inter-20week'!B16:AI16)</f>
        <v>0</v>
      </c>
      <c r="F4" s="4">
        <f>MAX('Inter-20week'!B16:AI16)</f>
        <v>22</v>
      </c>
      <c r="G4" s="4">
        <f>MAX('Inter-20week'!B16:AI16)-MIN('Inter-20week'!B16:AI16)</f>
        <v>22</v>
      </c>
    </row>
    <row r="5" spans="1:7" x14ac:dyDescent="0.25">
      <c r="A5" t="s">
        <v>8</v>
      </c>
      <c r="B5" s="3">
        <f>COUNT('Inter-20week'!B15:AI15)</f>
        <v>34</v>
      </c>
      <c r="C5" s="4">
        <f>AVERAGE('Inter-20week'!B15:AI15)</f>
        <v>2.6764705882352939</v>
      </c>
      <c r="D5" s="4">
        <f>_xlfn.STDEV.S('Inter-20week'!B15:AI15)</f>
        <v>4.1467079913800777</v>
      </c>
      <c r="E5" s="4">
        <f>MIN('Inter-20week'!B15:AI15)</f>
        <v>0</v>
      </c>
      <c r="F5" s="4">
        <f>MAX('Inter-20week'!B15:AI15)</f>
        <v>19</v>
      </c>
      <c r="G5" s="4">
        <f>MAX('Inter-20week'!B15:AI15)-MIN('Inter-20week'!B15:AI15)</f>
        <v>19</v>
      </c>
    </row>
    <row r="7" spans="1:7" x14ac:dyDescent="0.25">
      <c r="A7" t="s">
        <v>9</v>
      </c>
      <c r="B7" s="3">
        <f>COUNT('Cntrl-20week'!B16:AB16)</f>
        <v>27</v>
      </c>
      <c r="C7" s="4">
        <f>AVERAGE('Cntrl-20week'!B16:AB16)</f>
        <v>3.7407407407407409</v>
      </c>
      <c r="D7" s="4">
        <f>_xlfn.STDEV.S('Cntrl-20week'!B16:AB16)</f>
        <v>2.955992513165711</v>
      </c>
      <c r="E7" s="4">
        <f>MIN('Cntrl-20week'!B16:AB16)</f>
        <v>0</v>
      </c>
      <c r="F7" s="4">
        <f>MAX('Cntrl-20week'!B16:AB16)</f>
        <v>9</v>
      </c>
      <c r="G7" s="4">
        <f>MAX('Cntrl-20week'!B16:AB16)-MIN('Cntrl-20week'!B16:AB16)</f>
        <v>9</v>
      </c>
    </row>
    <row r="8" spans="1:7" x14ac:dyDescent="0.25">
      <c r="A8" t="s">
        <v>10</v>
      </c>
      <c r="B8" s="3">
        <f>COUNT('Cntrl-20week'!B15:AB15)</f>
        <v>27</v>
      </c>
      <c r="C8" s="4">
        <f>AVERAGE('Cntrl-20week'!B15:AB15)</f>
        <v>4.4444444444444446</v>
      </c>
      <c r="D8" s="4">
        <f>_xlfn.STDEV.S('Cntrl-20week'!B15:AB15)</f>
        <v>5.1540375012316861</v>
      </c>
      <c r="E8" s="4">
        <f>MIN('Cntrl-20week'!B15:AB15)</f>
        <v>0</v>
      </c>
      <c r="F8" s="4">
        <f>MAX('Cntrl-20week'!B15:AB15)</f>
        <v>24</v>
      </c>
      <c r="G8" s="4">
        <f>MAX('Cntrl-20week'!B15:AB15)-MIN('Cntrl-20week'!B15:AB15)</f>
        <v>24</v>
      </c>
    </row>
    <row r="10" spans="1:7" x14ac:dyDescent="0.25">
      <c r="A10" s="1" t="s">
        <v>11</v>
      </c>
    </row>
    <row r="11" spans="1:7" x14ac:dyDescent="0.25">
      <c r="A11" s="2"/>
      <c r="B11" s="2" t="s">
        <v>12</v>
      </c>
      <c r="C11" s="2" t="s">
        <v>13</v>
      </c>
      <c r="D11" s="2" t="s">
        <v>14</v>
      </c>
      <c r="E11" s="2" t="s">
        <v>15</v>
      </c>
      <c r="F11" s="2" t="s">
        <v>16</v>
      </c>
      <c r="G11" s="2" t="s">
        <v>17</v>
      </c>
    </row>
    <row r="13" spans="1:7" x14ac:dyDescent="0.25">
      <c r="A13" t="s">
        <v>8</v>
      </c>
      <c r="B13" s="4">
        <f>C5-C4</f>
        <v>-1.7058823529411771</v>
      </c>
      <c r="C13" s="5">
        <f>(C5-C4)/C4</f>
        <v>-0.38926174496644306</v>
      </c>
      <c r="D13" s="6">
        <f>(C5-C4)/(SQRT((D4^2 + D5^2)/2))</f>
        <v>-0.35957460795566404</v>
      </c>
      <c r="E13" s="7">
        <f>'Inter-20week'!B18</f>
        <v>5.6402996894518685E-2</v>
      </c>
      <c r="F13" s="7">
        <f>'Inter-20week'!B19</f>
        <v>0.13965387366174481</v>
      </c>
    </row>
    <row r="15" spans="1:7" x14ac:dyDescent="0.25">
      <c r="A15" t="s">
        <v>10</v>
      </c>
      <c r="B15" s="4">
        <f>C8-C7</f>
        <v>0.70370370370370372</v>
      </c>
      <c r="C15" s="5">
        <f>(C8-C7)/C7</f>
        <v>0.18811881188118812</v>
      </c>
      <c r="D15" s="6">
        <f>(C8-C7)/(SQRT((D7^2 + D8^2)/2))</f>
        <v>0.16749629863993057</v>
      </c>
      <c r="E15" s="7">
        <f>'Cntrl-20week'!B18</f>
        <v>0.4163715425616521</v>
      </c>
      <c r="F15" s="7">
        <f>'Cntrl-20week'!B19</f>
        <v>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15"/>
  <sheetViews>
    <sheetView zoomScale="70" zoomScaleNormal="70" workbookViewId="0">
      <selection activeCell="A14" sqref="A14:XFD14"/>
    </sheetView>
  </sheetViews>
  <sheetFormatPr defaultRowHeight="15" x14ac:dyDescent="0.25"/>
  <sheetData>
    <row r="1" spans="1:35" x14ac:dyDescent="0.25">
      <c r="A1" t="s">
        <v>18</v>
      </c>
      <c r="B1">
        <v>102</v>
      </c>
      <c r="C1">
        <v>104</v>
      </c>
      <c r="D1">
        <v>109</v>
      </c>
      <c r="E1">
        <v>113</v>
      </c>
      <c r="F1">
        <v>120</v>
      </c>
      <c r="G1">
        <v>123</v>
      </c>
      <c r="H1">
        <v>125</v>
      </c>
      <c r="I1">
        <v>128</v>
      </c>
      <c r="J1">
        <v>131</v>
      </c>
      <c r="K1">
        <v>132</v>
      </c>
      <c r="L1">
        <v>136</v>
      </c>
      <c r="M1">
        <v>202</v>
      </c>
      <c r="N1">
        <v>203</v>
      </c>
      <c r="O1">
        <v>206</v>
      </c>
      <c r="P1">
        <v>209</v>
      </c>
      <c r="Q1">
        <v>211</v>
      </c>
      <c r="R1">
        <v>212</v>
      </c>
      <c r="S1">
        <v>217</v>
      </c>
      <c r="T1">
        <v>220</v>
      </c>
      <c r="U1">
        <v>221</v>
      </c>
      <c r="V1">
        <v>226</v>
      </c>
      <c r="W1">
        <v>228</v>
      </c>
      <c r="X1">
        <v>229</v>
      </c>
      <c r="Y1">
        <v>230</v>
      </c>
      <c r="Z1">
        <v>301</v>
      </c>
      <c r="AA1">
        <v>302</v>
      </c>
      <c r="AB1">
        <v>303</v>
      </c>
      <c r="AC1">
        <v>308</v>
      </c>
      <c r="AD1">
        <v>310</v>
      </c>
      <c r="AE1">
        <v>312</v>
      </c>
      <c r="AF1">
        <v>313</v>
      </c>
      <c r="AG1">
        <v>315</v>
      </c>
      <c r="AH1">
        <v>322</v>
      </c>
      <c r="AI1">
        <v>323</v>
      </c>
    </row>
    <row r="2" spans="1:3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  <c r="AA2" t="s">
        <v>44</v>
      </c>
      <c r="AB2" t="s">
        <v>45</v>
      </c>
      <c r="AC2" t="s">
        <v>46</v>
      </c>
      <c r="AD2" t="s">
        <v>47</v>
      </c>
      <c r="AE2" t="s">
        <v>48</v>
      </c>
      <c r="AF2" t="s">
        <v>49</v>
      </c>
      <c r="AG2" t="s">
        <v>50</v>
      </c>
      <c r="AH2" t="s">
        <v>51</v>
      </c>
      <c r="AI2" t="s">
        <v>52</v>
      </c>
    </row>
    <row r="5" spans="1:35" x14ac:dyDescent="0.25">
      <c r="A5" t="s">
        <v>53</v>
      </c>
    </row>
    <row r="6" spans="1:35" x14ac:dyDescent="0.25">
      <c r="A6" t="s">
        <v>54</v>
      </c>
      <c r="B6">
        <v>0</v>
      </c>
      <c r="C6">
        <v>0</v>
      </c>
      <c r="D6">
        <v>1</v>
      </c>
      <c r="E6">
        <v>0</v>
      </c>
      <c r="F6">
        <v>0</v>
      </c>
      <c r="G6">
        <v>0</v>
      </c>
      <c r="H6">
        <v>0</v>
      </c>
      <c r="I6">
        <v>1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1</v>
      </c>
      <c r="T6">
        <v>1</v>
      </c>
      <c r="U6">
        <v>0</v>
      </c>
      <c r="V6">
        <v>1</v>
      </c>
      <c r="W6">
        <v>3</v>
      </c>
      <c r="X6">
        <v>3</v>
      </c>
      <c r="Y6">
        <v>2</v>
      </c>
      <c r="Z6">
        <v>0</v>
      </c>
      <c r="AA6">
        <v>3</v>
      </c>
      <c r="AB6">
        <v>0</v>
      </c>
      <c r="AC6">
        <v>0</v>
      </c>
      <c r="AD6">
        <v>0</v>
      </c>
      <c r="AE6">
        <v>1</v>
      </c>
      <c r="AF6">
        <v>0</v>
      </c>
      <c r="AG6">
        <v>1</v>
      </c>
      <c r="AH6">
        <v>0</v>
      </c>
      <c r="AI6">
        <v>0</v>
      </c>
    </row>
    <row r="7" spans="1:35" x14ac:dyDescent="0.25">
      <c r="A7" t="s">
        <v>55</v>
      </c>
      <c r="B7">
        <v>0</v>
      </c>
      <c r="C7">
        <v>0</v>
      </c>
      <c r="D7">
        <v>2</v>
      </c>
      <c r="E7">
        <v>0</v>
      </c>
      <c r="F7">
        <v>0</v>
      </c>
      <c r="G7">
        <v>0</v>
      </c>
      <c r="H7">
        <v>0</v>
      </c>
      <c r="I7">
        <v>0</v>
      </c>
      <c r="J7" t="s">
        <v>56</v>
      </c>
      <c r="K7">
        <v>0</v>
      </c>
      <c r="L7">
        <v>0</v>
      </c>
      <c r="M7">
        <v>0</v>
      </c>
      <c r="N7">
        <v>0</v>
      </c>
      <c r="O7">
        <v>0</v>
      </c>
      <c r="P7">
        <v>1</v>
      </c>
      <c r="Q7">
        <v>0</v>
      </c>
      <c r="R7">
        <v>0</v>
      </c>
      <c r="S7">
        <v>0</v>
      </c>
      <c r="T7">
        <v>0</v>
      </c>
      <c r="U7">
        <v>0</v>
      </c>
      <c r="V7">
        <v>1</v>
      </c>
      <c r="W7">
        <v>0</v>
      </c>
      <c r="X7">
        <v>1</v>
      </c>
      <c r="Y7">
        <v>1</v>
      </c>
      <c r="Z7">
        <v>0</v>
      </c>
      <c r="AA7">
        <v>3</v>
      </c>
      <c r="AB7">
        <v>0</v>
      </c>
      <c r="AC7">
        <v>0</v>
      </c>
      <c r="AD7">
        <v>0</v>
      </c>
      <c r="AE7">
        <v>0</v>
      </c>
      <c r="AF7">
        <v>0</v>
      </c>
      <c r="AG7">
        <v>1</v>
      </c>
      <c r="AH7">
        <v>0</v>
      </c>
      <c r="AI7">
        <v>0</v>
      </c>
    </row>
    <row r="8" spans="1:35" x14ac:dyDescent="0.25">
      <c r="A8" t="s">
        <v>57</v>
      </c>
      <c r="B8">
        <v>0</v>
      </c>
      <c r="C8">
        <v>0</v>
      </c>
      <c r="D8">
        <v>3</v>
      </c>
      <c r="E8">
        <v>0</v>
      </c>
      <c r="F8">
        <v>1</v>
      </c>
      <c r="G8">
        <v>1</v>
      </c>
      <c r="H8">
        <v>1</v>
      </c>
      <c r="I8">
        <v>1</v>
      </c>
      <c r="J8">
        <v>1</v>
      </c>
      <c r="K8">
        <v>0</v>
      </c>
      <c r="L8">
        <v>0</v>
      </c>
      <c r="M8">
        <v>3</v>
      </c>
      <c r="N8">
        <v>0</v>
      </c>
      <c r="O8">
        <v>1</v>
      </c>
      <c r="P8">
        <v>3</v>
      </c>
      <c r="Q8">
        <v>1</v>
      </c>
      <c r="R8">
        <v>2</v>
      </c>
      <c r="S8">
        <v>0</v>
      </c>
      <c r="T8">
        <v>2</v>
      </c>
      <c r="U8">
        <v>0</v>
      </c>
      <c r="V8">
        <v>1</v>
      </c>
      <c r="W8">
        <v>3</v>
      </c>
      <c r="X8">
        <v>2</v>
      </c>
      <c r="Y8">
        <v>2</v>
      </c>
      <c r="Z8">
        <v>0</v>
      </c>
      <c r="AA8">
        <v>3</v>
      </c>
      <c r="AB8">
        <v>0</v>
      </c>
      <c r="AC8">
        <v>1</v>
      </c>
      <c r="AD8">
        <v>0</v>
      </c>
      <c r="AE8">
        <v>2</v>
      </c>
      <c r="AF8">
        <v>0</v>
      </c>
      <c r="AG8">
        <v>0</v>
      </c>
      <c r="AH8">
        <v>0</v>
      </c>
      <c r="AI8">
        <v>1</v>
      </c>
    </row>
    <row r="9" spans="1:35" x14ac:dyDescent="0.25">
      <c r="A9" t="s">
        <v>58</v>
      </c>
      <c r="B9">
        <v>0</v>
      </c>
      <c r="C9">
        <v>3</v>
      </c>
      <c r="D9">
        <v>1</v>
      </c>
      <c r="E9">
        <v>0</v>
      </c>
      <c r="F9">
        <v>1</v>
      </c>
      <c r="G9">
        <v>0</v>
      </c>
      <c r="H9">
        <v>1</v>
      </c>
      <c r="I9">
        <v>1</v>
      </c>
      <c r="J9">
        <v>0</v>
      </c>
      <c r="K9">
        <v>1</v>
      </c>
      <c r="L9">
        <v>0</v>
      </c>
      <c r="M9">
        <v>1</v>
      </c>
      <c r="N9">
        <v>0</v>
      </c>
      <c r="O9">
        <v>0</v>
      </c>
      <c r="P9">
        <v>3</v>
      </c>
      <c r="Q9">
        <v>0</v>
      </c>
      <c r="R9">
        <v>1</v>
      </c>
      <c r="S9">
        <v>1</v>
      </c>
      <c r="T9">
        <v>1</v>
      </c>
      <c r="U9">
        <v>0</v>
      </c>
      <c r="V9">
        <v>0</v>
      </c>
      <c r="W9">
        <v>3</v>
      </c>
      <c r="X9">
        <v>3</v>
      </c>
      <c r="Y9">
        <v>2</v>
      </c>
      <c r="Z9">
        <v>0</v>
      </c>
      <c r="AA9">
        <v>3</v>
      </c>
      <c r="AB9">
        <v>0</v>
      </c>
      <c r="AC9">
        <v>1</v>
      </c>
      <c r="AD9">
        <v>1</v>
      </c>
      <c r="AE9">
        <v>3</v>
      </c>
      <c r="AF9">
        <v>0</v>
      </c>
      <c r="AG9">
        <v>2</v>
      </c>
      <c r="AH9">
        <v>0</v>
      </c>
      <c r="AI9">
        <v>0</v>
      </c>
    </row>
    <row r="10" spans="1:35" x14ac:dyDescent="0.25">
      <c r="A10" t="s">
        <v>59</v>
      </c>
      <c r="B10">
        <v>0</v>
      </c>
      <c r="C10">
        <v>0</v>
      </c>
      <c r="D10">
        <v>3</v>
      </c>
      <c r="E10">
        <v>0</v>
      </c>
      <c r="F10">
        <v>0</v>
      </c>
      <c r="G10">
        <v>0</v>
      </c>
      <c r="H10">
        <v>1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1</v>
      </c>
      <c r="W10">
        <v>0</v>
      </c>
      <c r="X10">
        <v>0</v>
      </c>
      <c r="Y10">
        <v>2</v>
      </c>
      <c r="Z10">
        <v>0</v>
      </c>
      <c r="AA10">
        <v>2</v>
      </c>
      <c r="AB10">
        <v>0</v>
      </c>
      <c r="AC10">
        <v>0</v>
      </c>
      <c r="AD10">
        <v>0</v>
      </c>
      <c r="AE10">
        <v>3</v>
      </c>
      <c r="AF10">
        <v>1</v>
      </c>
      <c r="AG10">
        <v>0</v>
      </c>
      <c r="AH10">
        <v>0</v>
      </c>
      <c r="AI10">
        <v>0</v>
      </c>
    </row>
    <row r="11" spans="1:35" x14ac:dyDescent="0.25">
      <c r="A11" t="s">
        <v>60</v>
      </c>
      <c r="B11">
        <v>0</v>
      </c>
      <c r="C11">
        <v>0</v>
      </c>
      <c r="D11">
        <v>2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1</v>
      </c>
      <c r="U11">
        <v>0</v>
      </c>
      <c r="V11">
        <v>1</v>
      </c>
      <c r="W11">
        <v>2</v>
      </c>
      <c r="X11">
        <v>3</v>
      </c>
      <c r="Y11">
        <v>0</v>
      </c>
      <c r="Z11">
        <v>0</v>
      </c>
      <c r="AA11">
        <v>3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</row>
    <row r="12" spans="1:35" x14ac:dyDescent="0.25">
      <c r="A12" t="s">
        <v>61</v>
      </c>
      <c r="B12">
        <v>0</v>
      </c>
      <c r="C12">
        <v>3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</v>
      </c>
      <c r="S12">
        <v>0</v>
      </c>
      <c r="T12">
        <v>1</v>
      </c>
      <c r="U12">
        <v>0</v>
      </c>
      <c r="V12">
        <v>1</v>
      </c>
      <c r="W12">
        <v>0</v>
      </c>
      <c r="X12">
        <v>0</v>
      </c>
      <c r="Y12">
        <v>0</v>
      </c>
      <c r="Z12">
        <v>0</v>
      </c>
      <c r="AA12">
        <v>3</v>
      </c>
      <c r="AB12">
        <v>0</v>
      </c>
      <c r="AC12">
        <v>0</v>
      </c>
      <c r="AD12">
        <v>0</v>
      </c>
      <c r="AE12">
        <v>2</v>
      </c>
      <c r="AF12">
        <v>0</v>
      </c>
      <c r="AG12">
        <v>2</v>
      </c>
      <c r="AH12">
        <v>0</v>
      </c>
      <c r="AI12">
        <v>0</v>
      </c>
    </row>
    <row r="13" spans="1:35" x14ac:dyDescent="0.25">
      <c r="A13" t="s">
        <v>62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1</v>
      </c>
      <c r="N13">
        <v>0</v>
      </c>
      <c r="O13">
        <v>0</v>
      </c>
      <c r="P13">
        <v>0</v>
      </c>
      <c r="Q13">
        <v>0</v>
      </c>
      <c r="R13">
        <v>1</v>
      </c>
      <c r="S13">
        <v>0</v>
      </c>
      <c r="T13">
        <v>2</v>
      </c>
      <c r="U13">
        <v>0</v>
      </c>
      <c r="V13">
        <v>1</v>
      </c>
      <c r="W13">
        <v>0</v>
      </c>
      <c r="X13">
        <v>2</v>
      </c>
      <c r="Y13">
        <v>1</v>
      </c>
      <c r="Z13">
        <v>0</v>
      </c>
      <c r="AA13">
        <v>2</v>
      </c>
      <c r="AB13">
        <v>0</v>
      </c>
      <c r="AC13">
        <v>0</v>
      </c>
      <c r="AD13">
        <v>0</v>
      </c>
      <c r="AE13">
        <v>2</v>
      </c>
      <c r="AF13">
        <v>0</v>
      </c>
      <c r="AG13">
        <v>2</v>
      </c>
      <c r="AH13">
        <v>0</v>
      </c>
      <c r="AI13">
        <v>0</v>
      </c>
    </row>
    <row r="15" spans="1:35" x14ac:dyDescent="0.25">
      <c r="A15" t="s">
        <v>63</v>
      </c>
      <c r="B15">
        <f>SUM(B4:B13)</f>
        <v>0</v>
      </c>
      <c r="C15">
        <f>SUM(C4:C13)</f>
        <v>6</v>
      </c>
      <c r="D15">
        <f>SUM(D4:D13)</f>
        <v>12</v>
      </c>
      <c r="E15">
        <f>SUM(E4:E13)</f>
        <v>0</v>
      </c>
      <c r="F15">
        <f>SUM(F4:F13)</f>
        <v>2</v>
      </c>
      <c r="G15">
        <f>SUM(G4:G13)</f>
        <v>1</v>
      </c>
      <c r="H15">
        <f>SUM(H4:H13)</f>
        <v>4</v>
      </c>
      <c r="I15">
        <f>SUM(I4:I13)</f>
        <v>3</v>
      </c>
      <c r="J15">
        <f>SUM(J4:J13)</f>
        <v>1</v>
      </c>
      <c r="K15">
        <f>SUM(K4:K13)</f>
        <v>1</v>
      </c>
      <c r="L15">
        <f>SUM(L4:L13)</f>
        <v>0</v>
      </c>
      <c r="M15">
        <f>SUM(M4:M13)</f>
        <v>5</v>
      </c>
      <c r="N15">
        <f>SUM(N4:N13)</f>
        <v>0</v>
      </c>
      <c r="O15">
        <f>SUM(O4:O13)</f>
        <v>1</v>
      </c>
      <c r="P15">
        <f>SUM(P4:P13)</f>
        <v>7</v>
      </c>
      <c r="Q15">
        <f>SUM(Q4:Q13)</f>
        <v>1</v>
      </c>
      <c r="R15">
        <f>SUM(R4:R13)</f>
        <v>5</v>
      </c>
      <c r="S15">
        <f>SUM(S4:S13)</f>
        <v>2</v>
      </c>
      <c r="T15">
        <f>SUM(T4:T13)</f>
        <v>8</v>
      </c>
      <c r="U15">
        <f>SUM(U4:U13)</f>
        <v>0</v>
      </c>
      <c r="V15">
        <f>SUM(V4:V13)</f>
        <v>7</v>
      </c>
      <c r="W15">
        <f>SUM(W4:W13)</f>
        <v>11</v>
      </c>
      <c r="X15">
        <f>SUM(X4:X13)</f>
        <v>14</v>
      </c>
      <c r="Y15">
        <f>SUM(Y4:Y13)</f>
        <v>10</v>
      </c>
      <c r="Z15">
        <f>SUM(Z4:Z13)</f>
        <v>0</v>
      </c>
      <c r="AA15">
        <f>SUM(AA4:AA13)</f>
        <v>22</v>
      </c>
      <c r="AB15">
        <f>SUM(AB4:AB13)</f>
        <v>0</v>
      </c>
      <c r="AC15">
        <f>SUM(AC4:AC13)</f>
        <v>2</v>
      </c>
      <c r="AD15">
        <f>SUM(AD4:AD13)</f>
        <v>1</v>
      </c>
      <c r="AE15">
        <f>SUM(AE4:AE13)</f>
        <v>13</v>
      </c>
      <c r="AF15">
        <f>SUM(AF4:AF13)</f>
        <v>1</v>
      </c>
      <c r="AG15">
        <f>SUM(AG4:AG13)</f>
        <v>8</v>
      </c>
      <c r="AH15">
        <f>SUM(AH4:AH13)</f>
        <v>0</v>
      </c>
      <c r="AI15">
        <f>SUM(AI4:AI13)</f>
        <v>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5"/>
  <sheetViews>
    <sheetView workbookViewId="0">
      <selection activeCell="O6" sqref="O6:O13"/>
    </sheetView>
  </sheetViews>
  <sheetFormatPr defaultRowHeight="15" x14ac:dyDescent="0.25"/>
  <sheetData>
    <row r="1" spans="1:28" x14ac:dyDescent="0.25">
      <c r="A1" t="s">
        <v>18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121</v>
      </c>
      <c r="K1">
        <v>127</v>
      </c>
      <c r="L1">
        <v>129</v>
      </c>
      <c r="M1">
        <v>130</v>
      </c>
      <c r="N1">
        <v>135</v>
      </c>
      <c r="O1">
        <v>201</v>
      </c>
      <c r="P1">
        <v>205</v>
      </c>
      <c r="Q1">
        <v>207</v>
      </c>
      <c r="R1">
        <v>213</v>
      </c>
      <c r="S1">
        <v>216</v>
      </c>
      <c r="T1">
        <v>222</v>
      </c>
      <c r="U1">
        <v>224</v>
      </c>
      <c r="V1">
        <v>305</v>
      </c>
      <c r="W1">
        <v>306</v>
      </c>
      <c r="X1">
        <v>309</v>
      </c>
      <c r="Y1">
        <v>314</v>
      </c>
      <c r="Z1">
        <v>317</v>
      </c>
      <c r="AA1">
        <v>319</v>
      </c>
      <c r="AB1">
        <v>320</v>
      </c>
    </row>
    <row r="2" spans="1:28" x14ac:dyDescent="0.25">
      <c r="A2" t="s">
        <v>18</v>
      </c>
      <c r="B2" t="s">
        <v>64</v>
      </c>
      <c r="C2" t="s">
        <v>65</v>
      </c>
      <c r="D2" t="s">
        <v>66</v>
      </c>
      <c r="E2" t="s">
        <v>67</v>
      </c>
      <c r="F2" t="s">
        <v>68</v>
      </c>
      <c r="G2" t="s">
        <v>69</v>
      </c>
      <c r="H2" t="s">
        <v>70</v>
      </c>
      <c r="I2" t="s">
        <v>71</v>
      </c>
      <c r="J2" t="s">
        <v>72</v>
      </c>
      <c r="K2" t="s">
        <v>73</v>
      </c>
      <c r="L2" t="s">
        <v>74</v>
      </c>
      <c r="M2" t="s">
        <v>75</v>
      </c>
      <c r="N2" t="s">
        <v>76</v>
      </c>
      <c r="O2" t="s">
        <v>77</v>
      </c>
      <c r="P2" t="s">
        <v>78</v>
      </c>
      <c r="Q2" t="s">
        <v>79</v>
      </c>
      <c r="R2" t="s">
        <v>80</v>
      </c>
      <c r="S2" t="s">
        <v>81</v>
      </c>
      <c r="T2" t="s">
        <v>82</v>
      </c>
      <c r="U2" t="s">
        <v>83</v>
      </c>
      <c r="V2" t="s">
        <v>84</v>
      </c>
      <c r="W2" t="s">
        <v>85</v>
      </c>
      <c r="X2" t="s">
        <v>86</v>
      </c>
      <c r="Y2" t="s">
        <v>87</v>
      </c>
      <c r="Z2" t="s">
        <v>88</v>
      </c>
      <c r="AA2" t="s">
        <v>89</v>
      </c>
      <c r="AB2" t="s">
        <v>90</v>
      </c>
    </row>
    <row r="5" spans="1:28" x14ac:dyDescent="0.25">
      <c r="A5" t="s">
        <v>53</v>
      </c>
    </row>
    <row r="6" spans="1:28" x14ac:dyDescent="0.25">
      <c r="A6" t="s">
        <v>54</v>
      </c>
      <c r="B6">
        <v>0</v>
      </c>
      <c r="C6">
        <v>0</v>
      </c>
      <c r="D6">
        <v>1</v>
      </c>
      <c r="E6">
        <v>1</v>
      </c>
      <c r="F6">
        <v>0</v>
      </c>
      <c r="G6">
        <v>1</v>
      </c>
      <c r="H6">
        <v>1</v>
      </c>
      <c r="I6">
        <v>1</v>
      </c>
      <c r="J6">
        <v>0</v>
      </c>
      <c r="K6">
        <v>0</v>
      </c>
      <c r="L6">
        <v>1</v>
      </c>
      <c r="M6">
        <v>0</v>
      </c>
      <c r="N6">
        <v>0</v>
      </c>
      <c r="O6">
        <v>0</v>
      </c>
      <c r="P6">
        <v>0</v>
      </c>
      <c r="Q6">
        <v>1</v>
      </c>
      <c r="R6">
        <v>1</v>
      </c>
      <c r="S6">
        <v>0</v>
      </c>
      <c r="T6">
        <v>0</v>
      </c>
      <c r="U6">
        <v>0</v>
      </c>
      <c r="V6">
        <v>0</v>
      </c>
      <c r="W6">
        <v>3</v>
      </c>
      <c r="X6">
        <v>0</v>
      </c>
      <c r="Y6">
        <v>0</v>
      </c>
      <c r="Z6">
        <v>0</v>
      </c>
      <c r="AA6">
        <v>1</v>
      </c>
      <c r="AB6">
        <v>0</v>
      </c>
    </row>
    <row r="7" spans="1:28" x14ac:dyDescent="0.25">
      <c r="A7" t="s">
        <v>55</v>
      </c>
      <c r="B7">
        <v>0</v>
      </c>
      <c r="C7">
        <v>0</v>
      </c>
      <c r="D7">
        <v>1</v>
      </c>
      <c r="E7">
        <v>0</v>
      </c>
      <c r="F7">
        <v>0</v>
      </c>
      <c r="G7">
        <v>1</v>
      </c>
      <c r="H7" t="s">
        <v>56</v>
      </c>
      <c r="I7">
        <v>0</v>
      </c>
      <c r="J7">
        <v>0</v>
      </c>
      <c r="K7">
        <v>0</v>
      </c>
      <c r="L7">
        <v>1</v>
      </c>
      <c r="M7">
        <v>0</v>
      </c>
      <c r="N7">
        <v>0</v>
      </c>
      <c r="O7">
        <v>0</v>
      </c>
      <c r="P7">
        <v>0</v>
      </c>
      <c r="Q7">
        <v>0</v>
      </c>
      <c r="R7">
        <v>1</v>
      </c>
      <c r="S7">
        <v>0</v>
      </c>
      <c r="T7">
        <v>0</v>
      </c>
      <c r="U7">
        <v>1</v>
      </c>
      <c r="V7">
        <v>0</v>
      </c>
      <c r="W7">
        <v>3</v>
      </c>
      <c r="X7">
        <v>0</v>
      </c>
      <c r="Y7">
        <v>0</v>
      </c>
      <c r="Z7">
        <v>1</v>
      </c>
      <c r="AA7">
        <v>1</v>
      </c>
      <c r="AB7">
        <v>1</v>
      </c>
    </row>
    <row r="8" spans="1:28" x14ac:dyDescent="0.25">
      <c r="A8" t="s">
        <v>57</v>
      </c>
      <c r="B8">
        <v>1</v>
      </c>
      <c r="C8">
        <v>0</v>
      </c>
      <c r="D8">
        <v>1</v>
      </c>
      <c r="E8">
        <v>1</v>
      </c>
      <c r="F8">
        <v>1</v>
      </c>
      <c r="G8">
        <v>1</v>
      </c>
      <c r="H8">
        <v>2</v>
      </c>
      <c r="I8">
        <v>0</v>
      </c>
      <c r="J8">
        <v>0</v>
      </c>
      <c r="K8">
        <v>1</v>
      </c>
      <c r="L8">
        <v>1</v>
      </c>
      <c r="M8">
        <v>0</v>
      </c>
      <c r="N8">
        <v>0</v>
      </c>
      <c r="O8">
        <v>0</v>
      </c>
      <c r="P8">
        <v>0</v>
      </c>
      <c r="Q8">
        <v>1</v>
      </c>
      <c r="R8">
        <v>2</v>
      </c>
      <c r="S8">
        <v>0</v>
      </c>
      <c r="T8">
        <v>0</v>
      </c>
      <c r="U8">
        <v>1</v>
      </c>
      <c r="V8">
        <v>1</v>
      </c>
      <c r="W8">
        <v>1</v>
      </c>
      <c r="X8">
        <v>0</v>
      </c>
      <c r="Y8">
        <v>3</v>
      </c>
      <c r="Z8">
        <v>1</v>
      </c>
      <c r="AA8">
        <v>2</v>
      </c>
      <c r="AB8">
        <v>0</v>
      </c>
    </row>
    <row r="9" spans="1:28" x14ac:dyDescent="0.25">
      <c r="A9" t="s">
        <v>58</v>
      </c>
      <c r="B9">
        <v>1</v>
      </c>
      <c r="C9">
        <v>0</v>
      </c>
      <c r="D9">
        <v>1</v>
      </c>
      <c r="E9">
        <v>1</v>
      </c>
      <c r="F9">
        <v>0</v>
      </c>
      <c r="G9">
        <v>2</v>
      </c>
      <c r="H9">
        <v>2</v>
      </c>
      <c r="I9">
        <v>2</v>
      </c>
      <c r="J9">
        <v>0</v>
      </c>
      <c r="K9">
        <v>1</v>
      </c>
      <c r="L9">
        <v>1</v>
      </c>
      <c r="M9">
        <v>0</v>
      </c>
      <c r="N9">
        <v>0</v>
      </c>
      <c r="O9">
        <v>0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0</v>
      </c>
      <c r="Y9">
        <v>0</v>
      </c>
      <c r="Z9">
        <v>1</v>
      </c>
      <c r="AA9">
        <v>1</v>
      </c>
      <c r="AB9">
        <v>1</v>
      </c>
    </row>
    <row r="10" spans="1:28" x14ac:dyDescent="0.25">
      <c r="A10" t="s">
        <v>59</v>
      </c>
      <c r="B10">
        <v>1</v>
      </c>
      <c r="C10">
        <v>1</v>
      </c>
      <c r="D10">
        <v>1</v>
      </c>
      <c r="E10">
        <v>1</v>
      </c>
      <c r="F10">
        <v>0</v>
      </c>
      <c r="G10">
        <v>1</v>
      </c>
      <c r="H10">
        <v>1</v>
      </c>
      <c r="I10">
        <v>0</v>
      </c>
      <c r="J10">
        <v>0</v>
      </c>
      <c r="K10">
        <v>1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1</v>
      </c>
      <c r="T10">
        <v>0</v>
      </c>
      <c r="U10">
        <v>0</v>
      </c>
      <c r="V10">
        <v>0</v>
      </c>
      <c r="W10">
        <v>1</v>
      </c>
      <c r="X10">
        <v>0</v>
      </c>
      <c r="Y10">
        <v>0</v>
      </c>
      <c r="Z10">
        <v>0</v>
      </c>
      <c r="AA10">
        <v>2</v>
      </c>
      <c r="AB10">
        <v>0</v>
      </c>
    </row>
    <row r="11" spans="1:28" x14ac:dyDescent="0.25">
      <c r="A11" t="s">
        <v>60</v>
      </c>
      <c r="B11">
        <v>0</v>
      </c>
      <c r="C11">
        <v>0</v>
      </c>
      <c r="D11">
        <v>1</v>
      </c>
      <c r="E11">
        <v>1</v>
      </c>
      <c r="F11">
        <v>0</v>
      </c>
      <c r="G11">
        <v>1</v>
      </c>
      <c r="H11">
        <v>0</v>
      </c>
      <c r="I11">
        <v>1</v>
      </c>
      <c r="J11">
        <v>0</v>
      </c>
      <c r="K11">
        <v>0</v>
      </c>
      <c r="L11">
        <v>1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0</v>
      </c>
      <c r="T11">
        <v>1</v>
      </c>
      <c r="U11">
        <v>1</v>
      </c>
      <c r="V11">
        <v>1</v>
      </c>
      <c r="W11">
        <v>0</v>
      </c>
      <c r="X11">
        <v>0</v>
      </c>
      <c r="Y11">
        <v>0</v>
      </c>
      <c r="Z11">
        <v>0</v>
      </c>
      <c r="AA11">
        <v>2</v>
      </c>
      <c r="AB11">
        <v>1</v>
      </c>
    </row>
    <row r="12" spans="1:28" x14ac:dyDescent="0.25">
      <c r="A12" t="s">
        <v>61</v>
      </c>
      <c r="B12">
        <v>0</v>
      </c>
      <c r="C12">
        <v>0</v>
      </c>
      <c r="D12">
        <v>1</v>
      </c>
      <c r="E12">
        <v>1</v>
      </c>
      <c r="F12">
        <v>0</v>
      </c>
      <c r="G12">
        <v>1</v>
      </c>
      <c r="H12">
        <v>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1</v>
      </c>
      <c r="Q12">
        <v>1</v>
      </c>
      <c r="R12">
        <v>1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1</v>
      </c>
      <c r="AA12">
        <v>0</v>
      </c>
      <c r="AB12">
        <v>0</v>
      </c>
    </row>
    <row r="13" spans="1:28" x14ac:dyDescent="0.25">
      <c r="A13" t="s">
        <v>62</v>
      </c>
      <c r="B13">
        <v>1</v>
      </c>
      <c r="C13">
        <v>0</v>
      </c>
      <c r="D13">
        <v>1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</v>
      </c>
      <c r="M13">
        <v>0</v>
      </c>
      <c r="N13">
        <v>0</v>
      </c>
      <c r="O13">
        <v>0</v>
      </c>
      <c r="P13">
        <v>0</v>
      </c>
      <c r="Q13">
        <v>0</v>
      </c>
      <c r="R13">
        <v>1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</row>
    <row r="15" spans="1:28" x14ac:dyDescent="0.25">
      <c r="A15" t="s">
        <v>63</v>
      </c>
      <c r="B15">
        <f>SUM(B4:B13)</f>
        <v>4</v>
      </c>
      <c r="C15">
        <f>SUM(C4:C13)</f>
        <v>1</v>
      </c>
      <c r="D15">
        <f>SUM(D4:D13)</f>
        <v>8</v>
      </c>
      <c r="E15">
        <f>SUM(E4:E13)</f>
        <v>6</v>
      </c>
      <c r="F15">
        <f>SUM(F4:F13)</f>
        <v>1</v>
      </c>
      <c r="G15">
        <f>SUM(G4:G13)</f>
        <v>8</v>
      </c>
      <c r="H15">
        <f>SUM(H4:H13)</f>
        <v>7</v>
      </c>
      <c r="I15">
        <f>SUM(I4:I13)</f>
        <v>4</v>
      </c>
      <c r="J15">
        <f>SUM(J4:J13)</f>
        <v>0</v>
      </c>
      <c r="K15">
        <f>SUM(K4:K13)</f>
        <v>3</v>
      </c>
      <c r="L15">
        <f>SUM(L4:L13)</f>
        <v>6</v>
      </c>
      <c r="M15">
        <f>SUM(M4:M13)</f>
        <v>0</v>
      </c>
      <c r="N15">
        <f>SUM(N4:N13)</f>
        <v>0</v>
      </c>
      <c r="O15">
        <f>SUM(O4:O13)</f>
        <v>0</v>
      </c>
      <c r="P15">
        <f>SUM(P4:P13)</f>
        <v>2</v>
      </c>
      <c r="Q15">
        <f>SUM(Q4:Q13)</f>
        <v>4</v>
      </c>
      <c r="R15">
        <f>SUM(R4:R13)</f>
        <v>8</v>
      </c>
      <c r="S15">
        <f>SUM(S4:S13)</f>
        <v>2</v>
      </c>
      <c r="T15">
        <f>SUM(T4:T13)</f>
        <v>2</v>
      </c>
      <c r="U15">
        <f>SUM(U4:U13)</f>
        <v>4</v>
      </c>
      <c r="V15">
        <f>SUM(V4:V13)</f>
        <v>3</v>
      </c>
      <c r="W15">
        <f>SUM(W4:W13)</f>
        <v>9</v>
      </c>
      <c r="X15">
        <f>SUM(X4:X13)</f>
        <v>0</v>
      </c>
      <c r="Y15">
        <f>SUM(Y4:Y13)</f>
        <v>3</v>
      </c>
      <c r="Z15">
        <f>SUM(Z4:Z13)</f>
        <v>4</v>
      </c>
      <c r="AA15">
        <f>SUM(AA4:AA13)</f>
        <v>9</v>
      </c>
      <c r="AB15">
        <f>SUM(AB4:AB13)</f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19"/>
  <sheetViews>
    <sheetView zoomScale="80" zoomScaleNormal="80" workbookViewId="0">
      <selection activeCell="A15" activeCellId="1" sqref="A4:XFD4 A15:XFD15"/>
    </sheetView>
  </sheetViews>
  <sheetFormatPr defaultRowHeight="15" x14ac:dyDescent="0.25"/>
  <sheetData>
    <row r="1" spans="1:35" x14ac:dyDescent="0.25">
      <c r="A1" t="s">
        <v>18</v>
      </c>
      <c r="B1">
        <v>102</v>
      </c>
      <c r="C1">
        <v>104</v>
      </c>
      <c r="D1">
        <v>109</v>
      </c>
      <c r="E1">
        <v>113</v>
      </c>
      <c r="F1">
        <v>120</v>
      </c>
      <c r="G1">
        <v>123</v>
      </c>
      <c r="H1">
        <v>125</v>
      </c>
      <c r="I1">
        <v>128</v>
      </c>
      <c r="J1">
        <v>131</v>
      </c>
      <c r="K1">
        <v>132</v>
      </c>
      <c r="L1">
        <v>136</v>
      </c>
      <c r="M1">
        <v>202</v>
      </c>
      <c r="N1">
        <v>203</v>
      </c>
      <c r="O1">
        <v>206</v>
      </c>
      <c r="P1">
        <v>209</v>
      </c>
      <c r="Q1">
        <v>211</v>
      </c>
      <c r="R1">
        <v>212</v>
      </c>
      <c r="S1">
        <v>217</v>
      </c>
      <c r="T1">
        <v>220</v>
      </c>
      <c r="U1">
        <v>221</v>
      </c>
      <c r="V1">
        <v>226</v>
      </c>
      <c r="W1">
        <v>228</v>
      </c>
      <c r="X1">
        <v>229</v>
      </c>
      <c r="Y1">
        <v>230</v>
      </c>
      <c r="Z1">
        <v>301</v>
      </c>
      <c r="AA1">
        <v>302</v>
      </c>
      <c r="AB1">
        <v>303</v>
      </c>
      <c r="AC1">
        <v>308</v>
      </c>
      <c r="AD1">
        <v>310</v>
      </c>
      <c r="AE1">
        <v>312</v>
      </c>
      <c r="AF1">
        <v>313</v>
      </c>
      <c r="AG1">
        <v>315</v>
      </c>
      <c r="AH1">
        <v>322</v>
      </c>
      <c r="AI1">
        <v>323</v>
      </c>
    </row>
    <row r="2" spans="1:3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  <c r="AA2" t="s">
        <v>44</v>
      </c>
      <c r="AB2" t="s">
        <v>45</v>
      </c>
      <c r="AC2" t="s">
        <v>46</v>
      </c>
      <c r="AD2" t="s">
        <v>47</v>
      </c>
      <c r="AE2" t="s">
        <v>48</v>
      </c>
      <c r="AF2" t="s">
        <v>49</v>
      </c>
      <c r="AG2" t="s">
        <v>50</v>
      </c>
      <c r="AH2" t="s">
        <v>51</v>
      </c>
      <c r="AI2" t="s">
        <v>52</v>
      </c>
    </row>
    <row r="5" spans="1:35" x14ac:dyDescent="0.25">
      <c r="A5" t="s">
        <v>53</v>
      </c>
    </row>
    <row r="6" spans="1:35" x14ac:dyDescent="0.25">
      <c r="A6" t="s">
        <v>54</v>
      </c>
      <c r="B6">
        <v>0</v>
      </c>
      <c r="C6">
        <v>0</v>
      </c>
      <c r="D6">
        <v>1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1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3</v>
      </c>
      <c r="AB6">
        <v>0</v>
      </c>
      <c r="AC6">
        <v>3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</row>
    <row r="7" spans="1:35" x14ac:dyDescent="0.25">
      <c r="A7" t="s">
        <v>55</v>
      </c>
      <c r="B7">
        <v>0</v>
      </c>
      <c r="C7">
        <v>1</v>
      </c>
      <c r="D7">
        <v>2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1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1</v>
      </c>
      <c r="Y7">
        <v>0</v>
      </c>
      <c r="Z7">
        <v>0</v>
      </c>
      <c r="AA7">
        <v>3</v>
      </c>
      <c r="AB7">
        <v>0</v>
      </c>
      <c r="AC7">
        <v>2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</row>
    <row r="8" spans="1:35" x14ac:dyDescent="0.25">
      <c r="A8" t="s">
        <v>57</v>
      </c>
      <c r="B8">
        <v>0</v>
      </c>
      <c r="C8">
        <v>3</v>
      </c>
      <c r="D8">
        <v>3</v>
      </c>
      <c r="E8">
        <v>0</v>
      </c>
      <c r="F8">
        <v>1</v>
      </c>
      <c r="G8">
        <v>0</v>
      </c>
      <c r="H8">
        <v>1</v>
      </c>
      <c r="I8">
        <v>0</v>
      </c>
      <c r="J8">
        <v>0</v>
      </c>
      <c r="K8">
        <v>0</v>
      </c>
      <c r="L8">
        <v>1</v>
      </c>
      <c r="M8">
        <v>3</v>
      </c>
      <c r="N8">
        <v>0</v>
      </c>
      <c r="O8">
        <v>0</v>
      </c>
      <c r="P8">
        <v>3</v>
      </c>
      <c r="Q8">
        <v>1</v>
      </c>
      <c r="R8">
        <v>1</v>
      </c>
      <c r="S8">
        <v>0</v>
      </c>
      <c r="T8">
        <v>1</v>
      </c>
      <c r="U8">
        <v>0</v>
      </c>
      <c r="V8">
        <v>0</v>
      </c>
      <c r="W8">
        <v>0</v>
      </c>
      <c r="X8">
        <v>3</v>
      </c>
      <c r="Y8">
        <v>0</v>
      </c>
      <c r="Z8">
        <v>0</v>
      </c>
      <c r="AA8">
        <v>0</v>
      </c>
      <c r="AB8">
        <v>1</v>
      </c>
      <c r="AC8">
        <v>3</v>
      </c>
      <c r="AD8">
        <v>0</v>
      </c>
      <c r="AE8">
        <v>2</v>
      </c>
      <c r="AF8">
        <v>0</v>
      </c>
      <c r="AG8">
        <v>0</v>
      </c>
      <c r="AH8">
        <v>1</v>
      </c>
      <c r="AI8">
        <v>0</v>
      </c>
    </row>
    <row r="9" spans="1:35" x14ac:dyDescent="0.25">
      <c r="A9" t="s">
        <v>58</v>
      </c>
      <c r="B9">
        <v>0</v>
      </c>
      <c r="C9">
        <v>3</v>
      </c>
      <c r="D9">
        <v>1</v>
      </c>
      <c r="E9">
        <v>0</v>
      </c>
      <c r="F9">
        <v>0</v>
      </c>
      <c r="G9">
        <v>0</v>
      </c>
      <c r="H9">
        <v>1</v>
      </c>
      <c r="I9">
        <v>0</v>
      </c>
      <c r="J9">
        <v>0</v>
      </c>
      <c r="K9">
        <v>1</v>
      </c>
      <c r="L9">
        <v>0</v>
      </c>
      <c r="M9">
        <v>1</v>
      </c>
      <c r="N9">
        <v>0</v>
      </c>
      <c r="O9">
        <v>0</v>
      </c>
      <c r="P9">
        <v>1</v>
      </c>
      <c r="Q9">
        <v>1</v>
      </c>
      <c r="R9">
        <v>1</v>
      </c>
      <c r="S9">
        <v>2</v>
      </c>
      <c r="T9">
        <v>0</v>
      </c>
      <c r="U9">
        <v>0</v>
      </c>
      <c r="V9">
        <v>1</v>
      </c>
      <c r="W9">
        <v>0</v>
      </c>
      <c r="X9">
        <v>1</v>
      </c>
      <c r="Y9">
        <v>1</v>
      </c>
      <c r="Z9">
        <v>0</v>
      </c>
      <c r="AA9">
        <v>2</v>
      </c>
      <c r="AB9">
        <v>0</v>
      </c>
      <c r="AC9">
        <v>3</v>
      </c>
      <c r="AD9">
        <v>0</v>
      </c>
      <c r="AE9">
        <v>2</v>
      </c>
      <c r="AF9">
        <v>0</v>
      </c>
      <c r="AG9">
        <v>1</v>
      </c>
      <c r="AH9">
        <v>0</v>
      </c>
      <c r="AI9">
        <v>0</v>
      </c>
    </row>
    <row r="10" spans="1:35" x14ac:dyDescent="0.25">
      <c r="A10" t="s">
        <v>59</v>
      </c>
      <c r="B10">
        <v>0</v>
      </c>
      <c r="C10">
        <v>0</v>
      </c>
      <c r="D10">
        <v>2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3</v>
      </c>
      <c r="AD10">
        <v>0</v>
      </c>
      <c r="AE10">
        <v>2</v>
      </c>
      <c r="AF10">
        <v>0</v>
      </c>
      <c r="AG10">
        <v>0</v>
      </c>
      <c r="AH10">
        <v>0</v>
      </c>
      <c r="AI10">
        <v>0</v>
      </c>
    </row>
    <row r="11" spans="1:35" x14ac:dyDescent="0.25">
      <c r="A11" t="s">
        <v>60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1</v>
      </c>
      <c r="AB11">
        <v>0</v>
      </c>
      <c r="AC11">
        <v>1</v>
      </c>
      <c r="AD11">
        <v>1</v>
      </c>
      <c r="AE11">
        <v>0</v>
      </c>
      <c r="AF11">
        <v>0</v>
      </c>
      <c r="AG11">
        <v>0</v>
      </c>
      <c r="AH11">
        <v>0</v>
      </c>
      <c r="AI11">
        <v>0</v>
      </c>
    </row>
    <row r="12" spans="1:35" x14ac:dyDescent="0.25">
      <c r="A12" t="s">
        <v>61</v>
      </c>
      <c r="B12">
        <v>0</v>
      </c>
      <c r="C12">
        <v>1</v>
      </c>
      <c r="D12">
        <v>1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1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1</v>
      </c>
      <c r="W12">
        <v>0</v>
      </c>
      <c r="X12">
        <v>0</v>
      </c>
      <c r="Y12">
        <v>0</v>
      </c>
      <c r="Z12">
        <v>0</v>
      </c>
      <c r="AA12">
        <v>1</v>
      </c>
      <c r="AB12">
        <v>0</v>
      </c>
      <c r="AC12">
        <v>2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</row>
    <row r="13" spans="1:35" x14ac:dyDescent="0.25">
      <c r="A13" t="s">
        <v>62</v>
      </c>
      <c r="B13">
        <v>0</v>
      </c>
      <c r="C13">
        <v>0</v>
      </c>
      <c r="D13">
        <v>1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1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2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</row>
    <row r="15" spans="1:35" x14ac:dyDescent="0.25">
      <c r="A15" t="s">
        <v>63</v>
      </c>
      <c r="B15">
        <f>SUM(B4:B13)</f>
        <v>0</v>
      </c>
      <c r="C15">
        <f>SUM(C4:C13)</f>
        <v>8</v>
      </c>
      <c r="D15">
        <f>SUM(D4:D13)</f>
        <v>12</v>
      </c>
      <c r="E15">
        <f>SUM(E4:E13)</f>
        <v>0</v>
      </c>
      <c r="F15">
        <f>SUM(F4:F13)</f>
        <v>1</v>
      </c>
      <c r="G15">
        <f>SUM(G4:G13)</f>
        <v>0</v>
      </c>
      <c r="H15">
        <f>SUM(H4:H13)</f>
        <v>2</v>
      </c>
      <c r="I15">
        <f>SUM(I4:I13)</f>
        <v>0</v>
      </c>
      <c r="J15">
        <f>SUM(J4:J13)</f>
        <v>0</v>
      </c>
      <c r="K15">
        <f>SUM(K4:K13)</f>
        <v>4</v>
      </c>
      <c r="L15">
        <f>SUM(L4:L13)</f>
        <v>1</v>
      </c>
      <c r="M15">
        <f>SUM(M4:M13)</f>
        <v>4</v>
      </c>
      <c r="N15">
        <f>SUM(N4:N13)</f>
        <v>0</v>
      </c>
      <c r="O15">
        <f>SUM(O4:O13)</f>
        <v>0</v>
      </c>
      <c r="P15">
        <f>SUM(P4:P13)</f>
        <v>4</v>
      </c>
      <c r="Q15">
        <f>SUM(Q4:Q13)</f>
        <v>2</v>
      </c>
      <c r="R15">
        <f>SUM(R4:R13)</f>
        <v>2</v>
      </c>
      <c r="S15">
        <f>SUM(S4:S13)</f>
        <v>2</v>
      </c>
      <c r="T15">
        <f>SUM(T4:T13)</f>
        <v>1</v>
      </c>
      <c r="U15">
        <f>SUM(U4:U13)</f>
        <v>0</v>
      </c>
      <c r="V15">
        <f>SUM(V4:V13)</f>
        <v>3</v>
      </c>
      <c r="W15">
        <f>SUM(W4:W13)</f>
        <v>0</v>
      </c>
      <c r="X15">
        <f>SUM(X4:X13)</f>
        <v>5</v>
      </c>
      <c r="Y15">
        <f>SUM(Y4:Y13)</f>
        <v>1</v>
      </c>
      <c r="Z15">
        <f>SUM(Z4:Z13)</f>
        <v>0</v>
      </c>
      <c r="AA15">
        <f>SUM(AA4:AA13)</f>
        <v>10</v>
      </c>
      <c r="AB15">
        <f>SUM(AB4:AB13)</f>
        <v>1</v>
      </c>
      <c r="AC15">
        <f>SUM(AC4:AC13)</f>
        <v>19</v>
      </c>
      <c r="AD15">
        <f>SUM(AD4:AD13)</f>
        <v>1</v>
      </c>
      <c r="AE15">
        <f>SUM(AE4:AE13)</f>
        <v>6</v>
      </c>
      <c r="AF15">
        <f>SUM(AF4:AF13)</f>
        <v>0</v>
      </c>
      <c r="AG15">
        <f>SUM(AG4:AG13)</f>
        <v>1</v>
      </c>
      <c r="AH15">
        <f>SUM(AH4:AH13)</f>
        <v>1</v>
      </c>
      <c r="AI15">
        <f>SUM(AI4:AI13)</f>
        <v>0</v>
      </c>
    </row>
    <row r="16" spans="1:35" x14ac:dyDescent="0.25">
      <c r="A16" t="s">
        <v>91</v>
      </c>
      <c r="B16">
        <v>0</v>
      </c>
      <c r="C16">
        <v>6</v>
      </c>
      <c r="D16">
        <v>12</v>
      </c>
      <c r="E16">
        <v>0</v>
      </c>
      <c r="F16">
        <v>2</v>
      </c>
      <c r="G16">
        <v>1</v>
      </c>
      <c r="H16">
        <v>4</v>
      </c>
      <c r="I16">
        <v>3</v>
      </c>
      <c r="J16">
        <v>1</v>
      </c>
      <c r="K16">
        <v>1</v>
      </c>
      <c r="L16">
        <v>0</v>
      </c>
      <c r="M16">
        <v>5</v>
      </c>
      <c r="N16">
        <v>0</v>
      </c>
      <c r="O16">
        <v>1</v>
      </c>
      <c r="P16">
        <v>7</v>
      </c>
      <c r="Q16">
        <v>1</v>
      </c>
      <c r="R16">
        <v>5</v>
      </c>
      <c r="S16">
        <v>2</v>
      </c>
      <c r="T16">
        <v>8</v>
      </c>
      <c r="U16">
        <v>0</v>
      </c>
      <c r="V16">
        <v>7</v>
      </c>
      <c r="W16">
        <v>11</v>
      </c>
      <c r="X16">
        <v>14</v>
      </c>
      <c r="Y16">
        <v>10</v>
      </c>
      <c r="Z16">
        <v>0</v>
      </c>
      <c r="AA16">
        <v>22</v>
      </c>
      <c r="AB16">
        <v>0</v>
      </c>
      <c r="AC16">
        <v>2</v>
      </c>
      <c r="AD16">
        <v>1</v>
      </c>
      <c r="AE16">
        <v>13</v>
      </c>
      <c r="AF16">
        <v>1</v>
      </c>
      <c r="AG16">
        <v>8</v>
      </c>
      <c r="AH16">
        <v>0</v>
      </c>
      <c r="AI16">
        <v>1</v>
      </c>
    </row>
    <row r="17" spans="1:35" x14ac:dyDescent="0.25">
      <c r="A17" t="s">
        <v>92</v>
      </c>
      <c r="B17">
        <f t="shared" ref="B17:AI17" si="0">B15 - B16</f>
        <v>0</v>
      </c>
      <c r="C17">
        <f t="shared" si="0"/>
        <v>2</v>
      </c>
      <c r="D17">
        <f t="shared" si="0"/>
        <v>0</v>
      </c>
      <c r="E17">
        <f t="shared" si="0"/>
        <v>0</v>
      </c>
      <c r="F17">
        <f t="shared" si="0"/>
        <v>-1</v>
      </c>
      <c r="G17">
        <f t="shared" si="0"/>
        <v>-1</v>
      </c>
      <c r="H17">
        <f t="shared" si="0"/>
        <v>-2</v>
      </c>
      <c r="I17">
        <f t="shared" si="0"/>
        <v>-3</v>
      </c>
      <c r="J17">
        <f t="shared" si="0"/>
        <v>-1</v>
      </c>
      <c r="K17">
        <f t="shared" si="0"/>
        <v>3</v>
      </c>
      <c r="L17">
        <f t="shared" si="0"/>
        <v>1</v>
      </c>
      <c r="M17">
        <f t="shared" si="0"/>
        <v>-1</v>
      </c>
      <c r="N17">
        <f t="shared" si="0"/>
        <v>0</v>
      </c>
      <c r="O17">
        <f t="shared" si="0"/>
        <v>-1</v>
      </c>
      <c r="P17">
        <f t="shared" si="0"/>
        <v>-3</v>
      </c>
      <c r="Q17">
        <f t="shared" si="0"/>
        <v>1</v>
      </c>
      <c r="R17">
        <f t="shared" si="0"/>
        <v>-3</v>
      </c>
      <c r="S17">
        <f t="shared" si="0"/>
        <v>0</v>
      </c>
      <c r="T17">
        <f t="shared" si="0"/>
        <v>-7</v>
      </c>
      <c r="U17">
        <f t="shared" si="0"/>
        <v>0</v>
      </c>
      <c r="V17">
        <f t="shared" si="0"/>
        <v>-4</v>
      </c>
      <c r="W17">
        <f t="shared" si="0"/>
        <v>-11</v>
      </c>
      <c r="X17">
        <f t="shared" si="0"/>
        <v>-9</v>
      </c>
      <c r="Y17">
        <f t="shared" si="0"/>
        <v>-9</v>
      </c>
      <c r="Z17">
        <f t="shared" si="0"/>
        <v>0</v>
      </c>
      <c r="AA17">
        <f t="shared" si="0"/>
        <v>-12</v>
      </c>
      <c r="AB17">
        <f t="shared" si="0"/>
        <v>1</v>
      </c>
      <c r="AC17">
        <f t="shared" si="0"/>
        <v>17</v>
      </c>
      <c r="AD17">
        <f t="shared" si="0"/>
        <v>0</v>
      </c>
      <c r="AE17">
        <f t="shared" si="0"/>
        <v>-7</v>
      </c>
      <c r="AF17">
        <f t="shared" si="0"/>
        <v>-1</v>
      </c>
      <c r="AG17">
        <f t="shared" si="0"/>
        <v>-7</v>
      </c>
      <c r="AH17">
        <f t="shared" si="0"/>
        <v>1</v>
      </c>
      <c r="AI17">
        <f t="shared" si="0"/>
        <v>-1</v>
      </c>
    </row>
    <row r="18" spans="1:35" x14ac:dyDescent="0.25">
      <c r="A18" t="s">
        <v>93</v>
      </c>
      <c r="B18">
        <f>_xlfn.T.TEST(B16:AI16, B15:AI15, 2, 1)</f>
        <v>5.6402996894518685E-2</v>
      </c>
    </row>
    <row r="19" spans="1:35" x14ac:dyDescent="0.25">
      <c r="A19" t="s">
        <v>94</v>
      </c>
      <c r="B19">
        <v>0.13965387366174481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9"/>
  <sheetViews>
    <sheetView tabSelected="1" zoomScale="90" zoomScaleNormal="90" workbookViewId="0">
      <selection activeCell="X37" sqref="X37"/>
    </sheetView>
  </sheetViews>
  <sheetFormatPr defaultRowHeight="15" x14ac:dyDescent="0.25"/>
  <sheetData>
    <row r="1" spans="1:28" x14ac:dyDescent="0.25">
      <c r="A1" t="s">
        <v>18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121</v>
      </c>
      <c r="K1">
        <v>127</v>
      </c>
      <c r="L1">
        <v>129</v>
      </c>
      <c r="M1">
        <v>130</v>
      </c>
      <c r="N1">
        <v>135</v>
      </c>
      <c r="O1">
        <v>201</v>
      </c>
      <c r="P1">
        <v>205</v>
      </c>
      <c r="Q1">
        <v>207</v>
      </c>
      <c r="R1">
        <v>213</v>
      </c>
      <c r="S1">
        <v>216</v>
      </c>
      <c r="T1">
        <v>222</v>
      </c>
      <c r="U1">
        <v>224</v>
      </c>
      <c r="V1">
        <v>305</v>
      </c>
      <c r="W1">
        <v>306</v>
      </c>
      <c r="X1">
        <v>309</v>
      </c>
      <c r="Y1">
        <v>314</v>
      </c>
      <c r="Z1">
        <v>317</v>
      </c>
      <c r="AA1">
        <v>319</v>
      </c>
      <c r="AB1">
        <v>320</v>
      </c>
    </row>
    <row r="2" spans="1:28" x14ac:dyDescent="0.25">
      <c r="A2" t="s">
        <v>18</v>
      </c>
      <c r="B2" t="s">
        <v>64</v>
      </c>
      <c r="C2" t="s">
        <v>65</v>
      </c>
      <c r="D2" t="s">
        <v>66</v>
      </c>
      <c r="E2" t="s">
        <v>67</v>
      </c>
      <c r="F2" t="s">
        <v>68</v>
      </c>
      <c r="G2" t="s">
        <v>69</v>
      </c>
      <c r="H2" t="s">
        <v>70</v>
      </c>
      <c r="I2" t="s">
        <v>71</v>
      </c>
      <c r="J2" t="s">
        <v>72</v>
      </c>
      <c r="K2" t="s">
        <v>73</v>
      </c>
      <c r="L2" t="s">
        <v>74</v>
      </c>
      <c r="M2" t="s">
        <v>75</v>
      </c>
      <c r="N2" t="s">
        <v>76</v>
      </c>
      <c r="O2" t="s">
        <v>77</v>
      </c>
      <c r="P2" t="s">
        <v>78</v>
      </c>
      <c r="Q2" t="s">
        <v>79</v>
      </c>
      <c r="R2" t="s">
        <v>80</v>
      </c>
      <c r="S2" t="s">
        <v>81</v>
      </c>
      <c r="T2" t="s">
        <v>82</v>
      </c>
      <c r="U2" t="s">
        <v>83</v>
      </c>
      <c r="V2" t="s">
        <v>84</v>
      </c>
      <c r="W2" t="s">
        <v>85</v>
      </c>
      <c r="X2" t="s">
        <v>86</v>
      </c>
      <c r="Y2" t="s">
        <v>87</v>
      </c>
      <c r="Z2" t="s">
        <v>88</v>
      </c>
      <c r="AA2" t="s">
        <v>89</v>
      </c>
      <c r="AB2" t="s">
        <v>90</v>
      </c>
    </row>
    <row r="5" spans="1:28" x14ac:dyDescent="0.25">
      <c r="A5" t="s">
        <v>53</v>
      </c>
    </row>
    <row r="6" spans="1:28" x14ac:dyDescent="0.25">
      <c r="A6" t="s">
        <v>54</v>
      </c>
      <c r="B6">
        <v>0</v>
      </c>
      <c r="C6">
        <v>1</v>
      </c>
      <c r="D6">
        <v>3</v>
      </c>
      <c r="E6">
        <v>0</v>
      </c>
      <c r="F6">
        <v>0</v>
      </c>
      <c r="G6">
        <v>1</v>
      </c>
      <c r="H6">
        <v>1</v>
      </c>
      <c r="I6">
        <v>1</v>
      </c>
      <c r="J6">
        <v>0</v>
      </c>
      <c r="K6">
        <v>0</v>
      </c>
      <c r="L6">
        <v>1</v>
      </c>
      <c r="M6">
        <v>0</v>
      </c>
      <c r="N6">
        <v>0</v>
      </c>
      <c r="O6">
        <v>0</v>
      </c>
      <c r="P6">
        <v>1</v>
      </c>
      <c r="Q6">
        <v>0</v>
      </c>
      <c r="R6">
        <v>1</v>
      </c>
      <c r="S6">
        <v>0</v>
      </c>
      <c r="T6">
        <v>0</v>
      </c>
      <c r="U6">
        <v>1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</row>
    <row r="7" spans="1:28" x14ac:dyDescent="0.25">
      <c r="A7" t="s">
        <v>55</v>
      </c>
      <c r="B7">
        <v>0</v>
      </c>
      <c r="C7">
        <v>0</v>
      </c>
      <c r="D7">
        <v>3</v>
      </c>
      <c r="E7">
        <v>1</v>
      </c>
      <c r="F7">
        <v>0</v>
      </c>
      <c r="G7">
        <v>1</v>
      </c>
      <c r="H7">
        <v>1</v>
      </c>
      <c r="I7">
        <v>1</v>
      </c>
      <c r="J7">
        <v>0</v>
      </c>
      <c r="K7">
        <v>0</v>
      </c>
      <c r="L7">
        <v>1</v>
      </c>
      <c r="M7">
        <v>0</v>
      </c>
      <c r="N7">
        <v>0</v>
      </c>
      <c r="O7">
        <v>0</v>
      </c>
      <c r="P7">
        <v>0</v>
      </c>
      <c r="Q7">
        <v>0</v>
      </c>
      <c r="R7">
        <v>1</v>
      </c>
      <c r="S7">
        <v>0</v>
      </c>
      <c r="T7">
        <v>0</v>
      </c>
      <c r="U7">
        <v>1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1</v>
      </c>
    </row>
    <row r="8" spans="1:28" x14ac:dyDescent="0.25">
      <c r="A8" t="s">
        <v>57</v>
      </c>
      <c r="B8">
        <v>1</v>
      </c>
      <c r="C8">
        <v>2</v>
      </c>
      <c r="D8">
        <v>3</v>
      </c>
      <c r="E8">
        <v>1</v>
      </c>
      <c r="F8">
        <v>0</v>
      </c>
      <c r="G8">
        <v>0</v>
      </c>
      <c r="H8">
        <v>1</v>
      </c>
      <c r="I8">
        <v>3</v>
      </c>
      <c r="J8">
        <v>0</v>
      </c>
      <c r="K8">
        <v>2</v>
      </c>
      <c r="L8">
        <v>2</v>
      </c>
      <c r="M8">
        <v>0</v>
      </c>
      <c r="N8">
        <v>0</v>
      </c>
      <c r="O8">
        <v>0</v>
      </c>
      <c r="P8">
        <v>0</v>
      </c>
      <c r="Q8">
        <v>1</v>
      </c>
      <c r="R8">
        <v>1</v>
      </c>
      <c r="S8">
        <v>1</v>
      </c>
      <c r="T8">
        <v>0</v>
      </c>
      <c r="U8">
        <v>1</v>
      </c>
      <c r="V8">
        <v>0</v>
      </c>
      <c r="W8">
        <v>2</v>
      </c>
      <c r="X8">
        <v>0</v>
      </c>
      <c r="Y8">
        <v>3</v>
      </c>
      <c r="Z8">
        <v>0</v>
      </c>
      <c r="AA8">
        <v>0</v>
      </c>
      <c r="AB8">
        <v>1</v>
      </c>
    </row>
    <row r="9" spans="1:28" x14ac:dyDescent="0.25">
      <c r="A9" t="s">
        <v>58</v>
      </c>
      <c r="B9">
        <v>1</v>
      </c>
      <c r="C9">
        <v>2</v>
      </c>
      <c r="D9">
        <v>3</v>
      </c>
      <c r="E9">
        <v>1</v>
      </c>
      <c r="F9">
        <v>0</v>
      </c>
      <c r="G9">
        <v>2</v>
      </c>
      <c r="H9">
        <v>1</v>
      </c>
      <c r="I9">
        <v>3</v>
      </c>
      <c r="J9">
        <v>0</v>
      </c>
      <c r="K9">
        <v>2</v>
      </c>
      <c r="L9">
        <v>3</v>
      </c>
      <c r="M9">
        <v>0</v>
      </c>
      <c r="N9">
        <v>0</v>
      </c>
      <c r="O9">
        <v>0</v>
      </c>
      <c r="P9">
        <v>1</v>
      </c>
      <c r="Q9">
        <v>1</v>
      </c>
      <c r="R9">
        <v>2</v>
      </c>
      <c r="S9">
        <v>1</v>
      </c>
      <c r="T9">
        <v>1</v>
      </c>
      <c r="U9">
        <v>1</v>
      </c>
      <c r="V9">
        <v>0</v>
      </c>
      <c r="W9">
        <v>2</v>
      </c>
      <c r="X9">
        <v>0</v>
      </c>
      <c r="Y9">
        <v>0</v>
      </c>
      <c r="Z9">
        <v>1</v>
      </c>
      <c r="AA9">
        <v>0</v>
      </c>
      <c r="AB9">
        <v>1</v>
      </c>
    </row>
    <row r="10" spans="1:28" x14ac:dyDescent="0.25">
      <c r="A10" t="s">
        <v>59</v>
      </c>
      <c r="B10">
        <v>0</v>
      </c>
      <c r="C10">
        <v>1</v>
      </c>
      <c r="D10">
        <v>3</v>
      </c>
      <c r="E10">
        <v>1</v>
      </c>
      <c r="F10">
        <v>0</v>
      </c>
      <c r="G10">
        <v>0</v>
      </c>
      <c r="H10">
        <v>1</v>
      </c>
      <c r="I10">
        <v>0</v>
      </c>
      <c r="J10">
        <v>0</v>
      </c>
      <c r="K10">
        <v>0</v>
      </c>
      <c r="L10">
        <v>1</v>
      </c>
      <c r="M10">
        <v>0</v>
      </c>
      <c r="N10">
        <v>0</v>
      </c>
      <c r="O10">
        <v>0</v>
      </c>
      <c r="P10">
        <v>0</v>
      </c>
      <c r="Q10">
        <v>0</v>
      </c>
      <c r="R10">
        <v>1</v>
      </c>
      <c r="S10">
        <v>2</v>
      </c>
      <c r="T10">
        <v>0</v>
      </c>
      <c r="U10">
        <v>1</v>
      </c>
      <c r="V10">
        <v>0</v>
      </c>
      <c r="W10">
        <v>1</v>
      </c>
      <c r="X10">
        <v>0</v>
      </c>
      <c r="Y10">
        <v>0</v>
      </c>
      <c r="Z10">
        <v>1</v>
      </c>
      <c r="AA10">
        <v>0</v>
      </c>
      <c r="AB10">
        <v>0</v>
      </c>
    </row>
    <row r="11" spans="1:28" x14ac:dyDescent="0.25">
      <c r="A11" t="s">
        <v>60</v>
      </c>
      <c r="B11">
        <v>0</v>
      </c>
      <c r="C11">
        <v>0</v>
      </c>
      <c r="D11">
        <v>3</v>
      </c>
      <c r="E11">
        <v>1</v>
      </c>
      <c r="F11">
        <v>0</v>
      </c>
      <c r="G11">
        <v>1</v>
      </c>
      <c r="H11">
        <v>1</v>
      </c>
      <c r="I11">
        <v>3</v>
      </c>
      <c r="J11">
        <v>0</v>
      </c>
      <c r="K11">
        <v>0</v>
      </c>
      <c r="L11">
        <v>1</v>
      </c>
      <c r="M11">
        <v>0</v>
      </c>
      <c r="N11">
        <v>0</v>
      </c>
      <c r="O11">
        <v>0</v>
      </c>
      <c r="P11">
        <v>1</v>
      </c>
      <c r="Q11">
        <v>0</v>
      </c>
      <c r="R11">
        <v>0</v>
      </c>
      <c r="S11">
        <v>0</v>
      </c>
      <c r="T11">
        <v>1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1</v>
      </c>
    </row>
    <row r="12" spans="1:28" x14ac:dyDescent="0.25">
      <c r="A12" t="s">
        <v>61</v>
      </c>
      <c r="B12">
        <v>0</v>
      </c>
      <c r="C12">
        <v>1</v>
      </c>
      <c r="D12">
        <v>3</v>
      </c>
      <c r="E12">
        <v>1</v>
      </c>
      <c r="F12">
        <v>0</v>
      </c>
      <c r="G12">
        <v>0</v>
      </c>
      <c r="H12">
        <v>1</v>
      </c>
      <c r="I12">
        <v>0</v>
      </c>
      <c r="J12">
        <v>0</v>
      </c>
      <c r="K12">
        <v>0</v>
      </c>
      <c r="L12">
        <v>1</v>
      </c>
      <c r="M12">
        <v>0</v>
      </c>
      <c r="N12">
        <v>0</v>
      </c>
      <c r="O12">
        <v>0</v>
      </c>
      <c r="P12">
        <v>2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1</v>
      </c>
    </row>
    <row r="13" spans="1:28" x14ac:dyDescent="0.25">
      <c r="A13" t="s">
        <v>62</v>
      </c>
      <c r="B13">
        <v>0</v>
      </c>
      <c r="C13">
        <v>1</v>
      </c>
      <c r="D13">
        <v>3</v>
      </c>
      <c r="E13">
        <v>0</v>
      </c>
      <c r="F13">
        <v>0</v>
      </c>
      <c r="G13">
        <v>2</v>
      </c>
      <c r="H13">
        <v>1</v>
      </c>
      <c r="I13">
        <v>0</v>
      </c>
      <c r="J13">
        <v>0</v>
      </c>
      <c r="K13">
        <v>0</v>
      </c>
      <c r="L13">
        <v>1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</row>
    <row r="15" spans="1:28" x14ac:dyDescent="0.25">
      <c r="A15" t="s">
        <v>63</v>
      </c>
      <c r="B15">
        <f>SUM(B4:B13)</f>
        <v>2</v>
      </c>
      <c r="C15">
        <f>SUM(C4:C13)</f>
        <v>8</v>
      </c>
      <c r="D15">
        <f>SUM(D4:D13)</f>
        <v>24</v>
      </c>
      <c r="E15">
        <f>SUM(E4:E13)</f>
        <v>6</v>
      </c>
      <c r="F15">
        <f>SUM(F4:F13)</f>
        <v>0</v>
      </c>
      <c r="G15">
        <f>SUM(G4:G13)</f>
        <v>7</v>
      </c>
      <c r="H15">
        <f>SUM(H4:H13)</f>
        <v>8</v>
      </c>
      <c r="I15">
        <f>SUM(I4:I13)</f>
        <v>11</v>
      </c>
      <c r="J15">
        <f>SUM(J4:J13)</f>
        <v>0</v>
      </c>
      <c r="K15">
        <f>SUM(K4:K13)</f>
        <v>4</v>
      </c>
      <c r="L15">
        <f>SUM(L4:L13)</f>
        <v>11</v>
      </c>
      <c r="M15">
        <f>SUM(M4:M13)</f>
        <v>0</v>
      </c>
      <c r="N15">
        <f>SUM(N4:N13)</f>
        <v>0</v>
      </c>
      <c r="O15">
        <f>SUM(O4:O13)</f>
        <v>0</v>
      </c>
      <c r="P15">
        <f>SUM(P4:P13)</f>
        <v>5</v>
      </c>
      <c r="Q15">
        <f>SUM(Q4:Q13)</f>
        <v>2</v>
      </c>
      <c r="R15">
        <f>SUM(R4:R13)</f>
        <v>6</v>
      </c>
      <c r="S15">
        <f>SUM(S4:S13)</f>
        <v>4</v>
      </c>
      <c r="T15">
        <f>SUM(T4:T13)</f>
        <v>2</v>
      </c>
      <c r="U15">
        <f>SUM(U4:U13)</f>
        <v>5</v>
      </c>
      <c r="V15">
        <f>SUM(V4:V13)</f>
        <v>0</v>
      </c>
      <c r="W15">
        <f>SUM(W4:W13)</f>
        <v>5</v>
      </c>
      <c r="X15">
        <f>SUM(X4:X13)</f>
        <v>0</v>
      </c>
      <c r="Y15">
        <f>SUM(Y4:Y13)</f>
        <v>3</v>
      </c>
      <c r="Z15">
        <f>SUM(Z4:Z13)</f>
        <v>2</v>
      </c>
      <c r="AA15">
        <f>SUM(AA4:AA13)</f>
        <v>0</v>
      </c>
      <c r="AB15">
        <f>SUM(AB4:AB13)</f>
        <v>5</v>
      </c>
    </row>
    <row r="16" spans="1:28" x14ac:dyDescent="0.25">
      <c r="A16" t="s">
        <v>91</v>
      </c>
      <c r="B16">
        <v>4</v>
      </c>
      <c r="C16">
        <v>1</v>
      </c>
      <c r="D16">
        <v>8</v>
      </c>
      <c r="E16">
        <v>6</v>
      </c>
      <c r="F16">
        <v>1</v>
      </c>
      <c r="G16">
        <v>8</v>
      </c>
      <c r="H16">
        <v>7</v>
      </c>
      <c r="I16">
        <v>4</v>
      </c>
      <c r="J16">
        <v>0</v>
      </c>
      <c r="K16">
        <v>3</v>
      </c>
      <c r="L16">
        <v>6</v>
      </c>
      <c r="M16">
        <v>0</v>
      </c>
      <c r="N16">
        <v>0</v>
      </c>
      <c r="O16">
        <v>0</v>
      </c>
      <c r="P16">
        <v>2</v>
      </c>
      <c r="Q16">
        <v>4</v>
      </c>
      <c r="R16">
        <v>8</v>
      </c>
      <c r="S16">
        <v>2</v>
      </c>
      <c r="T16">
        <v>2</v>
      </c>
      <c r="U16">
        <v>4</v>
      </c>
      <c r="V16">
        <v>3</v>
      </c>
      <c r="W16">
        <v>9</v>
      </c>
      <c r="X16">
        <v>0</v>
      </c>
      <c r="Y16">
        <v>3</v>
      </c>
      <c r="Z16">
        <v>4</v>
      </c>
      <c r="AA16">
        <v>9</v>
      </c>
      <c r="AB16">
        <v>3</v>
      </c>
    </row>
    <row r="17" spans="1:28" x14ac:dyDescent="0.25">
      <c r="A17" t="s">
        <v>92</v>
      </c>
      <c r="B17">
        <f t="shared" ref="B17:AB17" si="0">B15 - B16</f>
        <v>-2</v>
      </c>
      <c r="C17">
        <f t="shared" si="0"/>
        <v>7</v>
      </c>
      <c r="D17">
        <f t="shared" si="0"/>
        <v>16</v>
      </c>
      <c r="E17">
        <f t="shared" si="0"/>
        <v>0</v>
      </c>
      <c r="F17">
        <f t="shared" si="0"/>
        <v>-1</v>
      </c>
      <c r="G17">
        <f t="shared" si="0"/>
        <v>-1</v>
      </c>
      <c r="H17">
        <f t="shared" si="0"/>
        <v>1</v>
      </c>
      <c r="I17">
        <f t="shared" si="0"/>
        <v>7</v>
      </c>
      <c r="J17">
        <f t="shared" si="0"/>
        <v>0</v>
      </c>
      <c r="K17">
        <f t="shared" si="0"/>
        <v>1</v>
      </c>
      <c r="L17">
        <f t="shared" si="0"/>
        <v>5</v>
      </c>
      <c r="M17">
        <f t="shared" si="0"/>
        <v>0</v>
      </c>
      <c r="N17">
        <f t="shared" si="0"/>
        <v>0</v>
      </c>
      <c r="O17">
        <f t="shared" si="0"/>
        <v>0</v>
      </c>
      <c r="P17">
        <f t="shared" si="0"/>
        <v>3</v>
      </c>
      <c r="Q17">
        <f t="shared" si="0"/>
        <v>-2</v>
      </c>
      <c r="R17">
        <f t="shared" si="0"/>
        <v>-2</v>
      </c>
      <c r="S17">
        <f t="shared" si="0"/>
        <v>2</v>
      </c>
      <c r="T17">
        <f t="shared" si="0"/>
        <v>0</v>
      </c>
      <c r="U17">
        <f t="shared" si="0"/>
        <v>1</v>
      </c>
      <c r="V17">
        <f t="shared" si="0"/>
        <v>-3</v>
      </c>
      <c r="W17">
        <f t="shared" si="0"/>
        <v>-4</v>
      </c>
      <c r="X17">
        <f t="shared" si="0"/>
        <v>0</v>
      </c>
      <c r="Y17">
        <f t="shared" si="0"/>
        <v>0</v>
      </c>
      <c r="Z17">
        <f t="shared" si="0"/>
        <v>-2</v>
      </c>
      <c r="AA17">
        <f t="shared" si="0"/>
        <v>-9</v>
      </c>
      <c r="AB17">
        <f t="shared" si="0"/>
        <v>2</v>
      </c>
    </row>
    <row r="18" spans="1:28" x14ac:dyDescent="0.25">
      <c r="A18" t="s">
        <v>93</v>
      </c>
      <c r="B18">
        <f>_xlfn.T.TEST(B16:AB16, B15:AB15, 2, 1)</f>
        <v>0.4163715425616521</v>
      </c>
    </row>
    <row r="19" spans="1:28" x14ac:dyDescent="0.25">
      <c r="A19" t="s">
        <v>94</v>
      </c>
      <c r="B19">
        <v>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Inter-baseline</vt:lpstr>
      <vt:lpstr>Cntrl-baseline</vt:lpstr>
      <vt:lpstr>Inter-20week</vt:lpstr>
      <vt:lpstr>Cntrl-20week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Stephen Preece</cp:lastModifiedBy>
  <dcterms:created xsi:type="dcterms:W3CDTF">2024-12-20T12:06:03Z</dcterms:created>
  <dcterms:modified xsi:type="dcterms:W3CDTF">2024-12-20T12:08:54Z</dcterms:modified>
</cp:coreProperties>
</file>