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gs562\Desktop\Personal material\Papers\15. ICE-Journal of Transportation (pothole assessment TRB paper) - approved\"/>
    </mc:Choice>
  </mc:AlternateContent>
  <xr:revisionPtr revIDLastSave="0" documentId="13_ncr:1_{EFE65D59-1DD9-464E-8530-42256C0DC464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hear strength" sheetId="3" r:id="rId1"/>
  </sheets>
  <externalReferences>
    <externalReference r:id="rId2"/>
  </externalReferenc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63" i="3" l="1"/>
  <c r="V62" i="3"/>
  <c r="V61" i="3"/>
  <c r="V60" i="3"/>
  <c r="V59" i="3"/>
  <c r="V58" i="3"/>
  <c r="V50" i="3"/>
  <c r="V51" i="3"/>
  <c r="V52" i="3"/>
  <c r="V53" i="3"/>
  <c r="V54" i="3"/>
  <c r="V49" i="3"/>
  <c r="V41" i="3" l="1"/>
  <c r="V42" i="3"/>
  <c r="V43" i="3"/>
  <c r="V44" i="3"/>
  <c r="V45" i="3"/>
  <c r="V32" i="3"/>
  <c r="V33" i="3"/>
  <c r="V34" i="3"/>
  <c r="V35" i="3"/>
  <c r="V36" i="3"/>
  <c r="V31" i="3"/>
  <c r="M35" i="3" l="1"/>
  <c r="N35" i="3" s="1"/>
  <c r="P35" i="3" s="1"/>
  <c r="Q35" i="3" s="1"/>
  <c r="M34" i="3"/>
  <c r="N34" i="3" s="1"/>
  <c r="P34" i="3" s="1"/>
  <c r="Q34" i="3" s="1"/>
  <c r="M45" i="3"/>
  <c r="M44" i="3"/>
  <c r="M43" i="3"/>
  <c r="M42" i="3"/>
  <c r="M41" i="3"/>
  <c r="M40" i="3"/>
  <c r="M32" i="3"/>
  <c r="M33" i="3"/>
  <c r="M36" i="3"/>
  <c r="M31" i="3"/>
  <c r="M59" i="3" l="1"/>
  <c r="M60" i="3"/>
  <c r="M61" i="3"/>
  <c r="M62" i="3"/>
  <c r="M63" i="3"/>
  <c r="M58" i="3"/>
  <c r="M52" i="3"/>
  <c r="M53" i="3"/>
  <c r="M54" i="3"/>
  <c r="M51" i="3"/>
  <c r="N50" i="3"/>
  <c r="P50" i="3" s="1"/>
  <c r="Q50" i="3" s="1"/>
  <c r="N49" i="3"/>
  <c r="P49" i="3" s="1"/>
  <c r="Q49" i="3" s="1"/>
  <c r="D59" i="3" l="1"/>
  <c r="D60" i="3"/>
  <c r="D61" i="3"/>
  <c r="D62" i="3"/>
  <c r="D63" i="3"/>
  <c r="D58" i="3"/>
  <c r="D50" i="3"/>
  <c r="E50" i="3" s="1"/>
  <c r="G50" i="3" s="1"/>
  <c r="H50" i="3" s="1"/>
  <c r="D51" i="3"/>
  <c r="D52" i="3"/>
  <c r="D53" i="3"/>
  <c r="D54" i="3"/>
  <c r="D49" i="3"/>
  <c r="D35" i="3" l="1"/>
  <c r="E35" i="3" s="1"/>
  <c r="G35" i="3" s="1"/>
  <c r="H35" i="3" s="1"/>
  <c r="D45" i="3"/>
  <c r="D44" i="3"/>
  <c r="D43" i="3"/>
  <c r="D42" i="3"/>
  <c r="D41" i="3"/>
  <c r="D40" i="3"/>
  <c r="D32" i="3"/>
  <c r="D33" i="3"/>
  <c r="D34" i="3"/>
  <c r="D36" i="3"/>
  <c r="D31" i="3"/>
  <c r="V24" i="3"/>
  <c r="V25" i="3"/>
  <c r="V23" i="3"/>
  <c r="V18" i="3"/>
  <c r="V19" i="3"/>
  <c r="V17" i="3"/>
  <c r="W59" i="3" l="1"/>
  <c r="Y59" i="3" s="1"/>
  <c r="Z59" i="3" s="1"/>
  <c r="W60" i="3"/>
  <c r="Y60" i="3" s="1"/>
  <c r="Z60" i="3" s="1"/>
  <c r="W61" i="3"/>
  <c r="Y61" i="3" s="1"/>
  <c r="Z61" i="3" s="1"/>
  <c r="W62" i="3"/>
  <c r="Y62" i="3" s="1"/>
  <c r="Z62" i="3" s="1"/>
  <c r="W63" i="3"/>
  <c r="Y63" i="3" s="1"/>
  <c r="Z63" i="3" s="1"/>
  <c r="N59" i="3"/>
  <c r="P59" i="3" s="1"/>
  <c r="Q59" i="3" s="1"/>
  <c r="N60" i="3"/>
  <c r="P60" i="3" s="1"/>
  <c r="Q60" i="3" s="1"/>
  <c r="N61" i="3"/>
  <c r="P61" i="3" s="1"/>
  <c r="Q61" i="3" s="1"/>
  <c r="N62" i="3"/>
  <c r="P62" i="3" s="1"/>
  <c r="Q62" i="3" s="1"/>
  <c r="N63" i="3"/>
  <c r="P63" i="3" s="1"/>
  <c r="Q63" i="3" s="1"/>
  <c r="E59" i="3"/>
  <c r="G59" i="3" s="1"/>
  <c r="H59" i="3" s="1"/>
  <c r="E60" i="3"/>
  <c r="G60" i="3" s="1"/>
  <c r="H60" i="3" s="1"/>
  <c r="E61" i="3"/>
  <c r="G61" i="3" s="1"/>
  <c r="H61" i="3" s="1"/>
  <c r="E62" i="3"/>
  <c r="G62" i="3" s="1"/>
  <c r="H62" i="3" s="1"/>
  <c r="E63" i="3"/>
  <c r="G63" i="3" s="1"/>
  <c r="H63" i="3" s="1"/>
  <c r="W58" i="3"/>
  <c r="Y58" i="3" s="1"/>
  <c r="Z58" i="3" s="1"/>
  <c r="N58" i="3"/>
  <c r="P58" i="3" s="1"/>
  <c r="Q58" i="3" s="1"/>
  <c r="E58" i="3"/>
  <c r="G58" i="3" s="1"/>
  <c r="H58" i="3" s="1"/>
  <c r="W50" i="3"/>
  <c r="Y50" i="3" s="1"/>
  <c r="Z50" i="3" s="1"/>
  <c r="W51" i="3"/>
  <c r="Y51" i="3" s="1"/>
  <c r="Z51" i="3" s="1"/>
  <c r="W52" i="3"/>
  <c r="Y52" i="3" s="1"/>
  <c r="Z52" i="3" s="1"/>
  <c r="W53" i="3"/>
  <c r="Y53" i="3" s="1"/>
  <c r="Z53" i="3" s="1"/>
  <c r="W54" i="3"/>
  <c r="Y54" i="3" s="1"/>
  <c r="Z54" i="3" s="1"/>
  <c r="N51" i="3"/>
  <c r="P51" i="3" s="1"/>
  <c r="Q51" i="3" s="1"/>
  <c r="N52" i="3"/>
  <c r="P52" i="3" s="1"/>
  <c r="Q52" i="3" s="1"/>
  <c r="N53" i="3"/>
  <c r="P53" i="3" s="1"/>
  <c r="Q53" i="3" s="1"/>
  <c r="N54" i="3"/>
  <c r="P54" i="3" s="1"/>
  <c r="Q54" i="3" s="1"/>
  <c r="E51" i="3"/>
  <c r="G51" i="3" s="1"/>
  <c r="H51" i="3" s="1"/>
  <c r="E52" i="3"/>
  <c r="G52" i="3" s="1"/>
  <c r="H52" i="3" s="1"/>
  <c r="E53" i="3"/>
  <c r="G53" i="3" s="1"/>
  <c r="H53" i="3" s="1"/>
  <c r="E54" i="3"/>
  <c r="G54" i="3" s="1"/>
  <c r="H54" i="3" s="1"/>
  <c r="W49" i="3"/>
  <c r="Y49" i="3" s="1"/>
  <c r="Z49" i="3" s="1"/>
  <c r="E49" i="3"/>
  <c r="G49" i="3" s="1"/>
  <c r="H49" i="3" s="1"/>
  <c r="W45" i="3"/>
  <c r="Y45" i="3" s="1"/>
  <c r="Z45" i="3" s="1"/>
  <c r="W44" i="3"/>
  <c r="Y44" i="3" s="1"/>
  <c r="Z44" i="3" s="1"/>
  <c r="W43" i="3"/>
  <c r="Y43" i="3" s="1"/>
  <c r="Z43" i="3" s="1"/>
  <c r="W42" i="3"/>
  <c r="Y42" i="3" s="1"/>
  <c r="Z42" i="3" s="1"/>
  <c r="W41" i="3"/>
  <c r="Y41" i="3" s="1"/>
  <c r="Z41" i="3" s="1"/>
  <c r="N45" i="3"/>
  <c r="P45" i="3" s="1"/>
  <c r="Q45" i="3" s="1"/>
  <c r="N44" i="3"/>
  <c r="P44" i="3" s="1"/>
  <c r="Q44" i="3" s="1"/>
  <c r="N43" i="3"/>
  <c r="P43" i="3" s="1"/>
  <c r="Q43" i="3" s="1"/>
  <c r="N42" i="3"/>
  <c r="P42" i="3" s="1"/>
  <c r="Q42" i="3" s="1"/>
  <c r="N41" i="3"/>
  <c r="P41" i="3" s="1"/>
  <c r="Q41" i="3" s="1"/>
  <c r="N40" i="3"/>
  <c r="P40" i="3" s="1"/>
  <c r="Q40" i="3" s="1"/>
  <c r="E41" i="3"/>
  <c r="G41" i="3" s="1"/>
  <c r="H41" i="3" s="1"/>
  <c r="E42" i="3"/>
  <c r="G42" i="3" s="1"/>
  <c r="H42" i="3" s="1"/>
  <c r="E43" i="3"/>
  <c r="G43" i="3" s="1"/>
  <c r="H43" i="3" s="1"/>
  <c r="E44" i="3"/>
  <c r="G44" i="3" s="1"/>
  <c r="H44" i="3" s="1"/>
  <c r="E45" i="3"/>
  <c r="G45" i="3" s="1"/>
  <c r="H45" i="3" s="1"/>
  <c r="W36" i="3"/>
  <c r="Y36" i="3" s="1"/>
  <c r="Z36" i="3" s="1"/>
  <c r="W35" i="3"/>
  <c r="Y35" i="3" s="1"/>
  <c r="Z35" i="3" s="1"/>
  <c r="W34" i="3"/>
  <c r="Y34" i="3" s="1"/>
  <c r="Z34" i="3" s="1"/>
  <c r="W33" i="3"/>
  <c r="Y33" i="3" s="1"/>
  <c r="Z33" i="3" s="1"/>
  <c r="W32" i="3"/>
  <c r="Y32" i="3" s="1"/>
  <c r="Z32" i="3" s="1"/>
  <c r="W31" i="3"/>
  <c r="Y31" i="3" s="1"/>
  <c r="Z31" i="3" s="1"/>
  <c r="N36" i="3"/>
  <c r="P36" i="3" s="1"/>
  <c r="Q36" i="3" s="1"/>
  <c r="N33" i="3"/>
  <c r="P33" i="3" s="1"/>
  <c r="Q33" i="3" s="1"/>
  <c r="N32" i="3"/>
  <c r="P32" i="3" s="1"/>
  <c r="Q32" i="3" s="1"/>
  <c r="N31" i="3"/>
  <c r="P31" i="3" s="1"/>
  <c r="Q31" i="3" s="1"/>
  <c r="E32" i="3"/>
  <c r="G32" i="3" s="1"/>
  <c r="H32" i="3" s="1"/>
  <c r="E33" i="3"/>
  <c r="G33" i="3" s="1"/>
  <c r="H33" i="3" s="1"/>
  <c r="E34" i="3"/>
  <c r="G34" i="3" s="1"/>
  <c r="H34" i="3" s="1"/>
  <c r="E36" i="3"/>
  <c r="G36" i="3" s="1"/>
  <c r="H36" i="3" s="1"/>
  <c r="V12" i="3" l="1"/>
  <c r="V13" i="3"/>
  <c r="V11" i="3"/>
  <c r="W11" i="3" s="1"/>
  <c r="V6" i="3"/>
  <c r="W6" i="3" s="1"/>
  <c r="V7" i="3"/>
  <c r="W7" i="3" s="1"/>
  <c r="V5" i="3"/>
  <c r="W5" i="3" s="1"/>
  <c r="M24" i="3" l="1"/>
  <c r="N24" i="3" s="1"/>
  <c r="M25" i="3"/>
  <c r="N25" i="3" s="1"/>
  <c r="M23" i="3"/>
  <c r="N23" i="3" s="1"/>
  <c r="M18" i="3"/>
  <c r="N18" i="3" s="1"/>
  <c r="M19" i="3"/>
  <c r="N19" i="3" s="1"/>
  <c r="M17" i="3"/>
  <c r="N17" i="3" s="1"/>
  <c r="M13" i="3"/>
  <c r="N13" i="3" s="1"/>
  <c r="M12" i="3"/>
  <c r="N12" i="3" s="1"/>
  <c r="M11" i="3"/>
  <c r="M6" i="3"/>
  <c r="N6" i="3" s="1"/>
  <c r="M7" i="3"/>
  <c r="N7" i="3" s="1"/>
  <c r="M5" i="3"/>
  <c r="W25" i="3" l="1"/>
  <c r="W24" i="3"/>
  <c r="W23" i="3"/>
  <c r="W19" i="3"/>
  <c r="W18" i="3"/>
  <c r="W17" i="3"/>
  <c r="W13" i="3"/>
  <c r="W12" i="3"/>
  <c r="N11" i="3"/>
  <c r="N5" i="3"/>
  <c r="E40" i="3"/>
  <c r="E31" i="3"/>
  <c r="G40" i="3" l="1"/>
  <c r="H40" i="3" s="1"/>
  <c r="G31" i="3" l="1"/>
  <c r="H31" i="3" s="1"/>
  <c r="X25" i="3"/>
  <c r="Y25" i="3" s="1"/>
  <c r="Z25" i="3" s="1"/>
  <c r="X24" i="3"/>
  <c r="Y24" i="3" s="1"/>
  <c r="Z24" i="3" s="1"/>
  <c r="X23" i="3"/>
  <c r="X19" i="3"/>
  <c r="Y19" i="3" s="1"/>
  <c r="Z19" i="3" s="1"/>
  <c r="X18" i="3"/>
  <c r="Y18" i="3" s="1"/>
  <c r="Z18" i="3" s="1"/>
  <c r="X17" i="3"/>
  <c r="X13" i="3"/>
  <c r="Y13" i="3" s="1"/>
  <c r="Z13" i="3" s="1"/>
  <c r="X12" i="3"/>
  <c r="X11" i="3"/>
  <c r="Y11" i="3" s="1"/>
  <c r="Z11" i="3" s="1"/>
  <c r="X7" i="3"/>
  <c r="Y7" i="3" s="1"/>
  <c r="Z7" i="3" s="1"/>
  <c r="X6" i="3"/>
  <c r="Y6" i="3" s="1"/>
  <c r="Z6" i="3" s="1"/>
  <c r="X5" i="3"/>
  <c r="Y5" i="3" s="1"/>
  <c r="Z5" i="3" s="1"/>
  <c r="O25" i="3"/>
  <c r="P25" i="3" s="1"/>
  <c r="Q25" i="3" s="1"/>
  <c r="O24" i="3"/>
  <c r="P24" i="3" s="1"/>
  <c r="Q24" i="3" s="1"/>
  <c r="O23" i="3"/>
  <c r="P23" i="3" s="1"/>
  <c r="Q23" i="3" s="1"/>
  <c r="O19" i="3"/>
  <c r="P19" i="3" s="1"/>
  <c r="Q19" i="3" s="1"/>
  <c r="O18" i="3"/>
  <c r="P18" i="3" s="1"/>
  <c r="Q18" i="3" s="1"/>
  <c r="O17" i="3"/>
  <c r="O13" i="3"/>
  <c r="O12" i="3"/>
  <c r="P12" i="3" s="1"/>
  <c r="Q12" i="3" s="1"/>
  <c r="O11" i="3"/>
  <c r="O7" i="3"/>
  <c r="O6" i="3"/>
  <c r="P6" i="3" s="1"/>
  <c r="Q6" i="3" s="1"/>
  <c r="O5" i="3"/>
  <c r="P5" i="3" s="1"/>
  <c r="Q5" i="3" s="1"/>
  <c r="P11" i="3" l="1"/>
  <c r="Q11" i="3" s="1"/>
  <c r="P17" i="3"/>
  <c r="Q17" i="3" s="1"/>
  <c r="Y17" i="3"/>
  <c r="Z17" i="3" s="1"/>
  <c r="Y23" i="3"/>
  <c r="Z23" i="3" s="1"/>
  <c r="Y12" i="3"/>
  <c r="Z12" i="3" s="1"/>
  <c r="P13" i="3"/>
  <c r="Q13" i="3" s="1"/>
  <c r="P7" i="3"/>
  <c r="Q7" i="3" s="1"/>
  <c r="D24" i="3" l="1"/>
  <c r="E24" i="3" s="1"/>
  <c r="D25" i="3"/>
  <c r="E25" i="3" s="1"/>
  <c r="D23" i="3"/>
  <c r="E23" i="3" s="1"/>
  <c r="D18" i="3" l="1"/>
  <c r="E18" i="3" s="1"/>
  <c r="D19" i="3"/>
  <c r="E19" i="3" s="1"/>
  <c r="D17" i="3"/>
  <c r="E17" i="3" s="1"/>
  <c r="D12" i="3" l="1"/>
  <c r="E12" i="3" s="1"/>
  <c r="D13" i="3"/>
  <c r="E13" i="3" s="1"/>
  <c r="D11" i="3"/>
  <c r="E11" i="3" s="1"/>
  <c r="F25" i="3"/>
  <c r="G25" i="3" s="1"/>
  <c r="H25" i="3" s="1"/>
  <c r="F24" i="3"/>
  <c r="G24" i="3" s="1"/>
  <c r="H24" i="3" s="1"/>
  <c r="F23" i="3"/>
  <c r="F19" i="3"/>
  <c r="G19" i="3" s="1"/>
  <c r="H19" i="3" s="1"/>
  <c r="F18" i="3"/>
  <c r="G18" i="3" s="1"/>
  <c r="H18" i="3" s="1"/>
  <c r="F17" i="3"/>
  <c r="F12" i="3"/>
  <c r="F13" i="3"/>
  <c r="F11" i="3"/>
  <c r="D6" i="3"/>
  <c r="E6" i="3" s="1"/>
  <c r="D7" i="3"/>
  <c r="E7" i="3" s="1"/>
  <c r="D5" i="3"/>
  <c r="E5" i="3" s="1"/>
  <c r="F6" i="3"/>
  <c r="F7" i="3"/>
  <c r="F5" i="3"/>
  <c r="G5" i="3" l="1"/>
  <c r="H5" i="3" s="1"/>
  <c r="G23" i="3"/>
  <c r="H23" i="3" s="1"/>
  <c r="G11" i="3"/>
  <c r="H11" i="3" s="1"/>
  <c r="G17" i="3"/>
  <c r="H17" i="3" s="1"/>
  <c r="G13" i="3"/>
  <c r="H13" i="3" s="1"/>
  <c r="G12" i="3"/>
  <c r="H12" i="3" s="1"/>
  <c r="G6" i="3"/>
  <c r="H6" i="3" s="1"/>
  <c r="G7" i="3"/>
  <c r="H7" i="3" s="1"/>
</calcChain>
</file>

<file path=xl/sharedStrings.xml><?xml version="1.0" encoding="utf-8"?>
<sst xmlns="http://schemas.openxmlformats.org/spreadsheetml/2006/main" count="352" uniqueCount="65">
  <si>
    <t>A1</t>
  </si>
  <si>
    <t>A2</t>
  </si>
  <si>
    <t>A3</t>
  </si>
  <si>
    <t>B1</t>
  </si>
  <si>
    <t>B2</t>
  </si>
  <si>
    <t>B3</t>
  </si>
  <si>
    <t>No</t>
  </si>
  <si>
    <r>
      <t>F</t>
    </r>
    <r>
      <rPr>
        <b/>
        <vertAlign val="subscript"/>
        <sz val="10"/>
        <color theme="1"/>
        <rFont val="Arial"/>
        <family val="2"/>
      </rPr>
      <t>max (kg)</t>
    </r>
  </si>
  <si>
    <r>
      <rPr>
        <sz val="10"/>
        <color theme="1"/>
        <rFont val="Calibri"/>
        <family val="2"/>
      </rPr>
      <t>π</t>
    </r>
    <r>
      <rPr>
        <sz val="10"/>
        <color theme="1"/>
        <rFont val="Arial"/>
        <family val="2"/>
      </rPr>
      <t>*R^2 (cm^2)</t>
    </r>
  </si>
  <si>
    <r>
      <t>F</t>
    </r>
    <r>
      <rPr>
        <b/>
        <vertAlign val="subscript"/>
        <sz val="10"/>
        <color theme="1"/>
        <rFont val="Arial"/>
        <family val="2"/>
      </rPr>
      <t>max (N)</t>
    </r>
  </si>
  <si>
    <r>
      <t>τ</t>
    </r>
    <r>
      <rPr>
        <b/>
        <vertAlign val="subscript"/>
        <sz val="10"/>
        <color theme="1"/>
        <rFont val="Arial"/>
        <family val="2"/>
      </rPr>
      <t>max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(kg/cm^2)</t>
    </r>
  </si>
  <si>
    <r>
      <t>τ</t>
    </r>
    <r>
      <rPr>
        <b/>
        <vertAlign val="subscript"/>
        <sz val="10"/>
        <color theme="1"/>
        <rFont val="Arial"/>
        <family val="2"/>
      </rPr>
      <t>max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(MPa)</t>
    </r>
  </si>
  <si>
    <t>Slab 1 - Repair A - traditional patching</t>
  </si>
  <si>
    <t>Slab 1 - Repair B - 10min preheating</t>
  </si>
  <si>
    <t>Slab 2 - Repair A - traditional patching</t>
  </si>
  <si>
    <t>Slab 2 - Repair B - 25min preheating</t>
  </si>
  <si>
    <t>Shear tests of bottom patching interface</t>
  </si>
  <si>
    <t>Slab 3 - Repair A - traditional patching</t>
  </si>
  <si>
    <t>Slab 3 - Repair B - 10min preheating</t>
  </si>
  <si>
    <t>Slab 4 - Repair A - traditional patching</t>
  </si>
  <si>
    <t>Slab 5 - Repair A - traditional patching</t>
  </si>
  <si>
    <t>Slab 6 - Repair A - traditional patching</t>
  </si>
  <si>
    <t>Slab 6 - Repair B - 25min preheating</t>
  </si>
  <si>
    <t>Shear tests of vertical patching interfaces</t>
  </si>
  <si>
    <t>Slab 7 - Repair A - traditional patching</t>
  </si>
  <si>
    <t>Slab 7 - Repair B - 10min preheating</t>
  </si>
  <si>
    <t>Slab 8 - Repair A - traditional patching</t>
  </si>
  <si>
    <t>Slab 9 - Repair A - traditional patching</t>
  </si>
  <si>
    <t>Slab 9 - Repair B - 10min preheating</t>
  </si>
  <si>
    <t>Slab 10 - Repair A - traditional patching</t>
  </si>
  <si>
    <t>Slab 10 - Repair B - 25min preheating</t>
  </si>
  <si>
    <t>Slab 11 - Repair A - traditional patching</t>
  </si>
  <si>
    <t>Slab 12 - Repair A - traditional patching</t>
  </si>
  <si>
    <t>Slab 12 - Repair B - 25min preheating</t>
  </si>
  <si>
    <t>plus 1.84kg</t>
  </si>
  <si>
    <t>Extension at maximum load (mm)</t>
  </si>
  <si>
    <t>Fmax (kg) final with plus 1.84kg</t>
  </si>
  <si>
    <t>Slab 4 - Repair B - 10min preheating</t>
  </si>
  <si>
    <t>Slab 5 - Repair B - 25min preheating</t>
  </si>
  <si>
    <t>A4</t>
  </si>
  <si>
    <t>A5</t>
  </si>
  <si>
    <t>A6</t>
  </si>
  <si>
    <t>B4</t>
  </si>
  <si>
    <t>B5</t>
  </si>
  <si>
    <t>B6</t>
  </si>
  <si>
    <t>core failed prior te testing with ony 1.84kg of applied force</t>
  </si>
  <si>
    <t>Area (cm^2)</t>
  </si>
  <si>
    <t>not failed in the interface</t>
  </si>
  <si>
    <t>failed having most of the interface in the interface</t>
  </si>
  <si>
    <t>Slab 8 - Repair B - 10min preheating</t>
  </si>
  <si>
    <t>Slab 11 - Repair B - 25min preheating</t>
  </si>
  <si>
    <t>core failed prior to testing</t>
  </si>
  <si>
    <t>-</t>
  </si>
  <si>
    <t>Instron in error but the test was done</t>
  </si>
  <si>
    <t>wrong interface position</t>
  </si>
  <si>
    <t>Core failed prior to testing</t>
  </si>
  <si>
    <t>Instron in error. the instron didn't save the measurement. O put the number saw during the test</t>
  </si>
  <si>
    <t>failed without performing the test</t>
  </si>
  <si>
    <t>machine error - no raw data</t>
  </si>
  <si>
    <t>B7</t>
  </si>
  <si>
    <t>B8</t>
  </si>
  <si>
    <t>B9</t>
  </si>
  <si>
    <t>A7</t>
  </si>
  <si>
    <t>A8</t>
  </si>
  <si>
    <t>A9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</si>
</sst>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vertAlign val="subscript"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0" fontId="3" fillId="2" borderId="1" xfId="0" applyFont="1" applyFill="1" applyBorder="1" applyAlignment="1">
      <alignment horizontal="center" vertical="center"/>
    </xf>
    <xf numFmtId="165" fontId="3" fillId="0" borderId="1" xfId="0" applyNumberFormat="1" applyFont="1" applyBorder="1"/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Border="1"/>
    <xf numFmtId="165" fontId="3" fillId="0" borderId="0" xfId="0" applyNumberFormat="1" applyFont="1" applyBorder="1"/>
    <xf numFmtId="0" fontId="3" fillId="0" borderId="0" xfId="0" applyFont="1" applyFill="1"/>
    <xf numFmtId="0" fontId="1" fillId="2" borderId="3" xfId="0" applyFont="1" applyFill="1" applyBorder="1" applyAlignment="1">
      <alignment horizontal="center" vertical="center"/>
    </xf>
    <xf numFmtId="0" fontId="3" fillId="4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165" fontId="3" fillId="7" borderId="1" xfId="0" applyNumberFormat="1" applyFont="1" applyFill="1" applyBorder="1"/>
    <xf numFmtId="165" fontId="3" fillId="0" borderId="1" xfId="0" applyNumberFormat="1" applyFont="1" applyFill="1" applyBorder="1"/>
    <xf numFmtId="165" fontId="3" fillId="0" borderId="0" xfId="0" applyNumberFormat="1" applyFont="1"/>
    <xf numFmtId="165" fontId="3" fillId="4" borderId="0" xfId="0" applyNumberFormat="1" applyFont="1" applyFill="1"/>
    <xf numFmtId="165" fontId="3" fillId="7" borderId="1" xfId="0" applyNumberFormat="1" applyFont="1" applyFill="1" applyBorder="1" applyAlignment="1">
      <alignment horizontal="center"/>
    </xf>
    <xf numFmtId="165" fontId="3" fillId="7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6" borderId="2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265044</xdr:colOff>
      <xdr:row>77</xdr:row>
      <xdr:rowOff>57978</xdr:rowOff>
    </xdr:from>
    <xdr:to>
      <xdr:col>5</xdr:col>
      <xdr:colOff>292328</xdr:colOff>
      <xdr:row>82</xdr:row>
      <xdr:rowOff>157369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704022" y="13666304"/>
          <a:ext cx="2835089" cy="927652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256761</xdr:colOff>
      <xdr:row>69</xdr:row>
      <xdr:rowOff>33130</xdr:rowOff>
    </xdr:from>
    <xdr:to>
      <xdr:col>5</xdr:col>
      <xdr:colOff>284045</xdr:colOff>
      <xdr:row>74</xdr:row>
      <xdr:rowOff>132521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695739" y="12316239"/>
          <a:ext cx="2835089" cy="927652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6</xdr:col>
      <xdr:colOff>188064</xdr:colOff>
      <xdr:row>84</xdr:row>
      <xdr:rowOff>131060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11951804"/>
          <a:ext cx="4213412" cy="2947147"/>
        </a:xfrm>
        <a:prstGeom prst="rect">
          <a:avLst/>
        </a:prstGeom>
        <a:noFill/>
        <a:ln w="762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472110</xdr:colOff>
      <xdr:row>70</xdr:row>
      <xdr:rowOff>46771</xdr:rowOff>
    </xdr:from>
    <xdr:to>
      <xdr:col>2</xdr:col>
      <xdr:colOff>143728</xdr:colOff>
      <xdr:row>73</xdr:row>
      <xdr:rowOff>110109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911088" y="12495532"/>
          <a:ext cx="582705" cy="56029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/>
            <a:t>A1</a:t>
          </a:r>
        </a:p>
      </xdr:txBody>
    </xdr:sp>
    <xdr:clientData/>
  </xdr:twoCellAnchor>
  <xdr:twoCellAnchor>
    <xdr:from>
      <xdr:col>2</xdr:col>
      <xdr:colOff>524729</xdr:colOff>
      <xdr:row>70</xdr:row>
      <xdr:rowOff>69182</xdr:rowOff>
    </xdr:from>
    <xdr:to>
      <xdr:col>3</xdr:col>
      <xdr:colOff>494521</xdr:colOff>
      <xdr:row>73</xdr:row>
      <xdr:rowOff>132520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874794" y="12517943"/>
          <a:ext cx="582705" cy="56029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/>
            <a:t>A2</a:t>
          </a:r>
        </a:p>
      </xdr:txBody>
    </xdr:sp>
    <xdr:clientData/>
  </xdr:twoCellAnchor>
  <xdr:twoCellAnchor>
    <xdr:from>
      <xdr:col>4</xdr:col>
      <xdr:colOff>243122</xdr:colOff>
      <xdr:row>70</xdr:row>
      <xdr:rowOff>57539</xdr:rowOff>
    </xdr:from>
    <xdr:to>
      <xdr:col>5</xdr:col>
      <xdr:colOff>9526</xdr:colOff>
      <xdr:row>73</xdr:row>
      <xdr:rowOff>120877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2814872" y="12668639"/>
          <a:ext cx="566504" cy="549113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A3</a:t>
          </a:r>
        </a:p>
      </xdr:txBody>
    </xdr:sp>
    <xdr:clientData/>
  </xdr:twoCellAnchor>
  <xdr:twoCellAnchor>
    <xdr:from>
      <xdr:col>5</xdr:col>
      <xdr:colOff>327894</xdr:colOff>
      <xdr:row>67</xdr:row>
      <xdr:rowOff>22411</xdr:rowOff>
    </xdr:from>
    <xdr:to>
      <xdr:col>6</xdr:col>
      <xdr:colOff>580271</xdr:colOff>
      <xdr:row>70</xdr:row>
      <xdr:rowOff>141777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3574677" y="11974215"/>
          <a:ext cx="1030942" cy="616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600"/>
            <a:t>Slab</a:t>
          </a:r>
        </a:p>
      </xdr:txBody>
    </xdr:sp>
    <xdr:clientData/>
  </xdr:twoCellAnchor>
  <xdr:twoCellAnchor>
    <xdr:from>
      <xdr:col>2</xdr:col>
      <xdr:colOff>443364</xdr:colOff>
      <xdr:row>67</xdr:row>
      <xdr:rowOff>104263</xdr:rowOff>
    </xdr:from>
    <xdr:to>
      <xdr:col>4</xdr:col>
      <xdr:colOff>248480</xdr:colOff>
      <xdr:row>69</xdr:row>
      <xdr:rowOff>66262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1793429" y="12056067"/>
          <a:ext cx="1030942" cy="2933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/>
            <a:t>Pothole A</a:t>
          </a:r>
        </a:p>
      </xdr:txBody>
    </xdr:sp>
    <xdr:clientData/>
  </xdr:twoCellAnchor>
  <xdr:twoCellAnchor>
    <xdr:from>
      <xdr:col>2</xdr:col>
      <xdr:colOff>360538</xdr:colOff>
      <xdr:row>75</xdr:row>
      <xdr:rowOff>104263</xdr:rowOff>
    </xdr:from>
    <xdr:to>
      <xdr:col>4</xdr:col>
      <xdr:colOff>165654</xdr:colOff>
      <xdr:row>77</xdr:row>
      <xdr:rowOff>66263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1710603" y="13381285"/>
          <a:ext cx="1030942" cy="2933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/>
            <a:t>Pothole B</a:t>
          </a:r>
        </a:p>
      </xdr:txBody>
    </xdr:sp>
    <xdr:clientData/>
  </xdr:twoCellAnchor>
  <xdr:twoCellAnchor>
    <xdr:from>
      <xdr:col>1</xdr:col>
      <xdr:colOff>414132</xdr:colOff>
      <xdr:row>78</xdr:row>
      <xdr:rowOff>49695</xdr:rowOff>
    </xdr:from>
    <xdr:to>
      <xdr:col>2</xdr:col>
      <xdr:colOff>85750</xdr:colOff>
      <xdr:row>81</xdr:row>
      <xdr:rowOff>113032</xdr:rowOff>
    </xdr:to>
    <xdr:sp macro="" textlink="">
      <xdr:nvSpPr>
        <xdr:cNvPr id="17" name="Oval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853110" y="13823673"/>
          <a:ext cx="582705" cy="56029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/>
            <a:t>B1</a:t>
          </a:r>
        </a:p>
      </xdr:txBody>
    </xdr:sp>
    <xdr:clientData/>
  </xdr:twoCellAnchor>
  <xdr:twoCellAnchor>
    <xdr:from>
      <xdr:col>2</xdr:col>
      <xdr:colOff>466751</xdr:colOff>
      <xdr:row>78</xdr:row>
      <xdr:rowOff>72106</xdr:rowOff>
    </xdr:from>
    <xdr:to>
      <xdr:col>3</xdr:col>
      <xdr:colOff>436543</xdr:colOff>
      <xdr:row>81</xdr:row>
      <xdr:rowOff>135443</xdr:rowOff>
    </xdr:to>
    <xdr:sp macro="" textlink="">
      <xdr:nvSpPr>
        <xdr:cNvPr id="18" name="Oval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816816" y="13846084"/>
          <a:ext cx="582705" cy="56029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/>
            <a:t>B2</a:t>
          </a:r>
        </a:p>
      </xdr:txBody>
    </xdr:sp>
    <xdr:clientData/>
  </xdr:twoCellAnchor>
  <xdr:twoCellAnchor>
    <xdr:from>
      <xdr:col>4</xdr:col>
      <xdr:colOff>201707</xdr:colOff>
      <xdr:row>78</xdr:row>
      <xdr:rowOff>74543</xdr:rowOff>
    </xdr:from>
    <xdr:to>
      <xdr:col>4</xdr:col>
      <xdr:colOff>762000</xdr:colOff>
      <xdr:row>81</xdr:row>
      <xdr:rowOff>137880</xdr:rowOff>
    </xdr:to>
    <xdr:sp macro="" textlink="">
      <xdr:nvSpPr>
        <xdr:cNvPr id="19" name="Oval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2773457" y="13981043"/>
          <a:ext cx="560293" cy="549112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B3</a:t>
          </a:r>
        </a:p>
      </xdr:txBody>
    </xdr:sp>
    <xdr:clientData/>
  </xdr:twoCellAnchor>
  <xdr:twoCellAnchor>
    <xdr:from>
      <xdr:col>0</xdr:col>
      <xdr:colOff>152401</xdr:colOff>
      <xdr:row>64</xdr:row>
      <xdr:rowOff>70036</xdr:rowOff>
    </xdr:from>
    <xdr:to>
      <xdr:col>6</xdr:col>
      <xdr:colOff>390525</xdr:colOff>
      <xdr:row>68</xdr:row>
      <xdr:rowOff>27477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/>
      </xdr:nvSpPr>
      <xdr:spPr>
        <a:xfrm>
          <a:off x="152401" y="11547661"/>
          <a:ext cx="4391024" cy="6051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/>
            <a:t>Cores</a:t>
          </a:r>
          <a:r>
            <a:rPr lang="en-GB" sz="1400" baseline="0"/>
            <a:t> position for bottom patching interface shear test</a:t>
          </a:r>
          <a:endParaRPr lang="en-GB" sz="1400"/>
        </a:p>
      </xdr:txBody>
    </xdr:sp>
    <xdr:clientData/>
  </xdr:twoCellAnchor>
  <xdr:twoCellAnchor>
    <xdr:from>
      <xdr:col>9</xdr:col>
      <xdr:colOff>103119</xdr:colOff>
      <xdr:row>77</xdr:row>
      <xdr:rowOff>19878</xdr:rowOff>
    </xdr:from>
    <xdr:to>
      <xdr:col>12</xdr:col>
      <xdr:colOff>616178</xdr:colOff>
      <xdr:row>82</xdr:row>
      <xdr:rowOff>119269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>
        <a:xfrm>
          <a:off x="6618219" y="13764453"/>
          <a:ext cx="2960984" cy="909016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94836</xdr:colOff>
      <xdr:row>68</xdr:row>
      <xdr:rowOff>156955</xdr:rowOff>
    </xdr:from>
    <xdr:to>
      <xdr:col>12</xdr:col>
      <xdr:colOff>607895</xdr:colOff>
      <xdr:row>74</xdr:row>
      <xdr:rowOff>94421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>
        <a:xfrm>
          <a:off x="6611250" y="12532886"/>
          <a:ext cx="2963283" cy="922811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9525</xdr:colOff>
      <xdr:row>66</xdr:row>
      <xdr:rowOff>123825</xdr:rowOff>
    </xdr:from>
    <xdr:to>
      <xdr:col>13</xdr:col>
      <xdr:colOff>492864</xdr:colOff>
      <xdr:row>84</xdr:row>
      <xdr:rowOff>92960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/>
      </xdr:nvSpPr>
      <xdr:spPr>
        <a:xfrm>
          <a:off x="5915025" y="12087225"/>
          <a:ext cx="4340964" cy="2883785"/>
        </a:xfrm>
        <a:prstGeom prst="rect">
          <a:avLst/>
        </a:prstGeom>
        <a:noFill/>
        <a:ln w="762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13</xdr:col>
      <xdr:colOff>13008</xdr:colOff>
      <xdr:row>67</xdr:row>
      <xdr:rowOff>45383</xdr:rowOff>
    </xdr:from>
    <xdr:to>
      <xdr:col>14</xdr:col>
      <xdr:colOff>241853</xdr:colOff>
      <xdr:row>71</xdr:row>
      <xdr:rowOff>2823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/>
      </xdr:nvSpPr>
      <xdr:spPr>
        <a:xfrm>
          <a:off x="9750920" y="13839824"/>
          <a:ext cx="1024462" cy="5849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600"/>
            <a:t>Slab</a:t>
          </a:r>
        </a:p>
      </xdr:txBody>
    </xdr:sp>
    <xdr:clientData/>
  </xdr:twoCellAnchor>
  <xdr:twoCellAnchor>
    <xdr:from>
      <xdr:col>11</xdr:col>
      <xdr:colOff>538614</xdr:colOff>
      <xdr:row>68</xdr:row>
      <xdr:rowOff>85213</xdr:rowOff>
    </xdr:from>
    <xdr:to>
      <xdr:col>13</xdr:col>
      <xdr:colOff>29405</xdr:colOff>
      <xdr:row>70</xdr:row>
      <xdr:rowOff>47212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/>
      </xdr:nvSpPr>
      <xdr:spPr>
        <a:xfrm>
          <a:off x="8768214" y="12372463"/>
          <a:ext cx="1024316" cy="2858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/>
            <a:t>Pothole A</a:t>
          </a:r>
        </a:p>
      </xdr:txBody>
    </xdr:sp>
    <xdr:clientData/>
  </xdr:twoCellAnchor>
  <xdr:twoCellAnchor>
    <xdr:from>
      <xdr:col>11</xdr:col>
      <xdr:colOff>522463</xdr:colOff>
      <xdr:row>76</xdr:row>
      <xdr:rowOff>123313</xdr:rowOff>
    </xdr:from>
    <xdr:to>
      <xdr:col>13</xdr:col>
      <xdr:colOff>13254</xdr:colOff>
      <xdr:row>78</xdr:row>
      <xdr:rowOff>85313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/>
      </xdr:nvSpPr>
      <xdr:spPr>
        <a:xfrm>
          <a:off x="8752063" y="13705963"/>
          <a:ext cx="1024316" cy="2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/>
            <a:t>Pothole B</a:t>
          </a:r>
        </a:p>
      </xdr:txBody>
    </xdr:sp>
    <xdr:clientData/>
  </xdr:twoCellAnchor>
  <xdr:twoCellAnchor>
    <xdr:from>
      <xdr:col>10</xdr:col>
      <xdr:colOff>345831</xdr:colOff>
      <xdr:row>71</xdr:row>
      <xdr:rowOff>73269</xdr:rowOff>
    </xdr:from>
    <xdr:to>
      <xdr:col>10</xdr:col>
      <xdr:colOff>707781</xdr:colOff>
      <xdr:row>75</xdr:row>
      <xdr:rowOff>47625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/>
      </xdr:nvSpPr>
      <xdr:spPr>
        <a:xfrm>
          <a:off x="7408985" y="14734442"/>
          <a:ext cx="361950" cy="619125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A8</a:t>
          </a:r>
        </a:p>
      </xdr:txBody>
    </xdr:sp>
    <xdr:clientData/>
  </xdr:twoCellAnchor>
  <xdr:twoCellAnchor>
    <xdr:from>
      <xdr:col>11</xdr:col>
      <xdr:colOff>174381</xdr:colOff>
      <xdr:row>71</xdr:row>
      <xdr:rowOff>80596</xdr:rowOff>
    </xdr:from>
    <xdr:to>
      <xdr:col>11</xdr:col>
      <xdr:colOff>536331</xdr:colOff>
      <xdr:row>75</xdr:row>
      <xdr:rowOff>66675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/>
      </xdr:nvSpPr>
      <xdr:spPr>
        <a:xfrm>
          <a:off x="8409843" y="14741769"/>
          <a:ext cx="361950" cy="630848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A7</a:t>
          </a:r>
        </a:p>
      </xdr:txBody>
    </xdr:sp>
    <xdr:clientData/>
  </xdr:twoCellAnchor>
  <xdr:twoCellAnchor>
    <xdr:from>
      <xdr:col>10</xdr:col>
      <xdr:colOff>342900</xdr:colOff>
      <xdr:row>67</xdr:row>
      <xdr:rowOff>85396</xdr:rowOff>
    </xdr:from>
    <xdr:to>
      <xdr:col>10</xdr:col>
      <xdr:colOff>704850</xdr:colOff>
      <xdr:row>71</xdr:row>
      <xdr:rowOff>43962</xdr:rowOff>
    </xdr:to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/>
      </xdr:nvSpPr>
      <xdr:spPr>
        <a:xfrm>
          <a:off x="7406054" y="14101800"/>
          <a:ext cx="361950" cy="603335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A4</a:t>
          </a:r>
        </a:p>
      </xdr:txBody>
    </xdr:sp>
    <xdr:clientData/>
  </xdr:twoCellAnchor>
  <xdr:twoCellAnchor>
    <xdr:from>
      <xdr:col>11</xdr:col>
      <xdr:colOff>171450</xdr:colOff>
      <xdr:row>67</xdr:row>
      <xdr:rowOff>72259</xdr:rowOff>
    </xdr:from>
    <xdr:to>
      <xdr:col>11</xdr:col>
      <xdr:colOff>533400</xdr:colOff>
      <xdr:row>71</xdr:row>
      <xdr:rowOff>36635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/>
      </xdr:nvSpPr>
      <xdr:spPr>
        <a:xfrm>
          <a:off x="8406912" y="14088663"/>
          <a:ext cx="361950" cy="609145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A5</a:t>
          </a:r>
        </a:p>
      </xdr:txBody>
    </xdr:sp>
    <xdr:clientData/>
  </xdr:twoCellAnchor>
  <xdr:twoCellAnchor>
    <xdr:from>
      <xdr:col>12</xdr:col>
      <xdr:colOff>153865</xdr:colOff>
      <xdr:row>70</xdr:row>
      <xdr:rowOff>160940</xdr:rowOff>
    </xdr:from>
    <xdr:to>
      <xdr:col>13</xdr:col>
      <xdr:colOff>78828</xdr:colOff>
      <xdr:row>73</xdr:row>
      <xdr:rowOff>0</xdr:rowOff>
    </xdr:to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/>
      </xdr:nvSpPr>
      <xdr:spPr>
        <a:xfrm>
          <a:off x="9122019" y="14660921"/>
          <a:ext cx="723597" cy="322637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A6</a:t>
          </a:r>
        </a:p>
      </xdr:txBody>
    </xdr:sp>
    <xdr:clientData/>
  </xdr:twoCellAnchor>
  <xdr:twoCellAnchor>
    <xdr:from>
      <xdr:col>8</xdr:col>
      <xdr:colOff>374429</xdr:colOff>
      <xdr:row>71</xdr:row>
      <xdr:rowOff>1312</xdr:rowOff>
    </xdr:from>
    <xdr:to>
      <xdr:col>9</xdr:col>
      <xdr:colOff>476249</xdr:colOff>
      <xdr:row>73</xdr:row>
      <xdr:rowOff>731</xdr:rowOff>
    </xdr:to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/>
      </xdr:nvSpPr>
      <xdr:spPr>
        <a:xfrm>
          <a:off x="6287256" y="14662485"/>
          <a:ext cx="709955" cy="321804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A9</a:t>
          </a:r>
        </a:p>
      </xdr:txBody>
    </xdr:sp>
    <xdr:clientData/>
  </xdr:twoCellAnchor>
  <xdr:twoCellAnchor>
    <xdr:from>
      <xdr:col>8</xdr:col>
      <xdr:colOff>33831</xdr:colOff>
      <xdr:row>64</xdr:row>
      <xdr:rowOff>22663</xdr:rowOff>
    </xdr:from>
    <xdr:to>
      <xdr:col>13</xdr:col>
      <xdr:colOff>567230</xdr:colOff>
      <xdr:row>66</xdr:row>
      <xdr:rowOff>59666</xdr:rowOff>
    </xdr:to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/>
      </xdr:nvSpPr>
      <xdr:spPr>
        <a:xfrm>
          <a:off x="5939331" y="11662213"/>
          <a:ext cx="4391024" cy="3608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400"/>
            <a:t>Cores</a:t>
          </a:r>
          <a:r>
            <a:rPr lang="en-GB" sz="1400" baseline="0"/>
            <a:t> position for interface patching shear test</a:t>
          </a:r>
          <a:endParaRPr lang="en-GB" sz="1400"/>
        </a:p>
      </xdr:txBody>
    </xdr:sp>
    <xdr:clientData/>
  </xdr:twoCellAnchor>
  <xdr:twoCellAnchor>
    <xdr:from>
      <xdr:col>10</xdr:col>
      <xdr:colOff>342900</xdr:colOff>
      <xdr:row>80</xdr:row>
      <xdr:rowOff>1</xdr:rowOff>
    </xdr:from>
    <xdr:to>
      <xdr:col>10</xdr:col>
      <xdr:colOff>704850</xdr:colOff>
      <xdr:row>83</xdr:row>
      <xdr:rowOff>123826</xdr:rowOff>
    </xdr:to>
    <xdr:sp macro="" textlink="">
      <xdr:nvSpPr>
        <xdr:cNvPr id="43" name="Rectangle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/>
      </xdr:nvSpPr>
      <xdr:spPr>
        <a:xfrm>
          <a:off x="7406054" y="16111905"/>
          <a:ext cx="361950" cy="607402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B8</a:t>
          </a:r>
        </a:p>
      </xdr:txBody>
    </xdr:sp>
    <xdr:clientData/>
  </xdr:twoCellAnchor>
  <xdr:twoCellAnchor>
    <xdr:from>
      <xdr:col>11</xdr:col>
      <xdr:colOff>142875</xdr:colOff>
      <xdr:row>79</xdr:row>
      <xdr:rowOff>139211</xdr:rowOff>
    </xdr:from>
    <xdr:to>
      <xdr:col>11</xdr:col>
      <xdr:colOff>504825</xdr:colOff>
      <xdr:row>83</xdr:row>
      <xdr:rowOff>118241</xdr:rowOff>
    </xdr:to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/>
      </xdr:nvSpPr>
      <xdr:spPr>
        <a:xfrm>
          <a:off x="8378337" y="16089923"/>
          <a:ext cx="361950" cy="623799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B7</a:t>
          </a:r>
        </a:p>
      </xdr:txBody>
    </xdr:sp>
    <xdr:clientData/>
  </xdr:twoCellAnchor>
  <xdr:twoCellAnchor>
    <xdr:from>
      <xdr:col>10</xdr:col>
      <xdr:colOff>333375</xdr:colOff>
      <xdr:row>76</xdr:row>
      <xdr:rowOff>38099</xdr:rowOff>
    </xdr:from>
    <xdr:to>
      <xdr:col>10</xdr:col>
      <xdr:colOff>695325</xdr:colOff>
      <xdr:row>79</xdr:row>
      <xdr:rowOff>117229</xdr:rowOff>
    </xdr:to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/>
      </xdr:nvSpPr>
      <xdr:spPr>
        <a:xfrm>
          <a:off x="7396529" y="15505234"/>
          <a:ext cx="361950" cy="562707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B4</a:t>
          </a:r>
        </a:p>
      </xdr:txBody>
    </xdr:sp>
    <xdr:clientData/>
  </xdr:twoCellAnchor>
  <xdr:twoCellAnchor>
    <xdr:from>
      <xdr:col>11</xdr:col>
      <xdr:colOff>152400</xdr:colOff>
      <xdr:row>76</xdr:row>
      <xdr:rowOff>47625</xdr:rowOff>
    </xdr:from>
    <xdr:to>
      <xdr:col>11</xdr:col>
      <xdr:colOff>514350</xdr:colOff>
      <xdr:row>79</xdr:row>
      <xdr:rowOff>117230</xdr:rowOff>
    </xdr:to>
    <xdr:sp macro="" textlink="">
      <xdr:nvSpPr>
        <xdr:cNvPr id="46" name="Rectangle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/>
      </xdr:nvSpPr>
      <xdr:spPr>
        <a:xfrm>
          <a:off x="8387862" y="15514760"/>
          <a:ext cx="361950" cy="553182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B5</a:t>
          </a:r>
        </a:p>
      </xdr:txBody>
    </xdr:sp>
    <xdr:clientData/>
  </xdr:twoCellAnchor>
  <xdr:twoCellAnchor>
    <xdr:from>
      <xdr:col>12</xdr:col>
      <xdr:colOff>153866</xdr:colOff>
      <xdr:row>79</xdr:row>
      <xdr:rowOff>19050</xdr:rowOff>
    </xdr:from>
    <xdr:to>
      <xdr:col>13</xdr:col>
      <xdr:colOff>78828</xdr:colOff>
      <xdr:row>81</xdr:row>
      <xdr:rowOff>32845</xdr:rowOff>
    </xdr:to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/>
      </xdr:nvSpPr>
      <xdr:spPr>
        <a:xfrm>
          <a:off x="9122020" y="15969762"/>
          <a:ext cx="723596" cy="336179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B6</a:t>
          </a:r>
        </a:p>
      </xdr:txBody>
    </xdr:sp>
    <xdr:clientData/>
  </xdr:twoCellAnchor>
  <xdr:twoCellAnchor>
    <xdr:from>
      <xdr:col>8</xdr:col>
      <xdr:colOff>367862</xdr:colOff>
      <xdr:row>79</xdr:row>
      <xdr:rowOff>38100</xdr:rowOff>
    </xdr:from>
    <xdr:to>
      <xdr:col>9</xdr:col>
      <xdr:colOff>483576</xdr:colOff>
      <xdr:row>81</xdr:row>
      <xdr:rowOff>59122</xdr:rowOff>
    </xdr:to>
    <xdr:sp macro="" textlink="">
      <xdr:nvSpPr>
        <xdr:cNvPr id="48" name="Rectangle 47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/>
      </xdr:nvSpPr>
      <xdr:spPr>
        <a:xfrm>
          <a:off x="6280689" y="15988812"/>
          <a:ext cx="723849" cy="343406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B9</a:t>
          </a:r>
        </a:p>
      </xdr:txBody>
    </xdr:sp>
    <xdr:clientData/>
  </xdr:twoCellAnchor>
  <xdr:twoCellAnchor>
    <xdr:from>
      <xdr:col>7</xdr:col>
      <xdr:colOff>276225</xdr:colOff>
      <xdr:row>75</xdr:row>
      <xdr:rowOff>133350</xdr:rowOff>
    </xdr:from>
    <xdr:to>
      <xdr:col>15</xdr:col>
      <xdr:colOff>266700</xdr:colOff>
      <xdr:row>75</xdr:row>
      <xdr:rowOff>142875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CxnSpPr/>
      </xdr:nvCxnSpPr>
      <xdr:spPr>
        <a:xfrm>
          <a:off x="5305425" y="13554075"/>
          <a:ext cx="6305550" cy="9525"/>
        </a:xfrm>
        <a:prstGeom prst="line">
          <a:avLst/>
        </a:prstGeom>
        <a:ln w="28575">
          <a:prstDash val="dash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495300</xdr:colOff>
      <xdr:row>64</xdr:row>
      <xdr:rowOff>0</xdr:rowOff>
    </xdr:from>
    <xdr:to>
      <xdr:col>9</xdr:col>
      <xdr:colOff>495300</xdr:colOff>
      <xdr:row>86</xdr:row>
      <xdr:rowOff>66675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CxnSpPr/>
      </xdr:nvCxnSpPr>
      <xdr:spPr>
        <a:xfrm>
          <a:off x="7010400" y="11639550"/>
          <a:ext cx="0" cy="3629025"/>
        </a:xfrm>
        <a:prstGeom prst="line">
          <a:avLst/>
        </a:prstGeom>
        <a:ln w="28575">
          <a:prstDash val="dash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1031657</xdr:colOff>
      <xdr:row>64</xdr:row>
      <xdr:rowOff>60763</xdr:rowOff>
    </xdr:from>
    <xdr:to>
      <xdr:col>10</xdr:col>
      <xdr:colOff>1031657</xdr:colOff>
      <xdr:row>86</xdr:row>
      <xdr:rowOff>127438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CxnSpPr/>
      </xdr:nvCxnSpPr>
      <xdr:spPr>
        <a:xfrm>
          <a:off x="8093295" y="11779797"/>
          <a:ext cx="0" cy="3679607"/>
        </a:xfrm>
        <a:prstGeom prst="line">
          <a:avLst/>
        </a:prstGeom>
        <a:ln w="28575">
          <a:prstDash val="dash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370818</xdr:colOff>
      <xdr:row>64</xdr:row>
      <xdr:rowOff>9525</xdr:rowOff>
    </xdr:from>
    <xdr:to>
      <xdr:col>8</xdr:col>
      <xdr:colOff>370818</xdr:colOff>
      <xdr:row>86</xdr:row>
      <xdr:rowOff>76200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CxnSpPr/>
      </xdr:nvCxnSpPr>
      <xdr:spPr>
        <a:xfrm>
          <a:off x="6276318" y="11728559"/>
          <a:ext cx="0" cy="3679607"/>
        </a:xfrm>
        <a:prstGeom prst="line">
          <a:avLst/>
        </a:prstGeom>
        <a:ln w="28575">
          <a:solidFill>
            <a:srgbClr val="FF0000"/>
          </a:solidFill>
          <a:prstDash val="dashDot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76200</xdr:colOff>
      <xdr:row>64</xdr:row>
      <xdr:rowOff>63719</xdr:rowOff>
    </xdr:from>
    <xdr:to>
      <xdr:col>13</xdr:col>
      <xdr:colOff>76200</xdr:colOff>
      <xdr:row>86</xdr:row>
      <xdr:rowOff>130394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CxnSpPr/>
      </xdr:nvCxnSpPr>
      <xdr:spPr>
        <a:xfrm>
          <a:off x="9844252" y="11782753"/>
          <a:ext cx="0" cy="3679607"/>
        </a:xfrm>
        <a:prstGeom prst="line">
          <a:avLst/>
        </a:prstGeom>
        <a:ln w="28575">
          <a:solidFill>
            <a:srgbClr val="FF0000"/>
          </a:solidFill>
          <a:prstDash val="dashDot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514350</xdr:colOff>
      <xdr:row>71</xdr:row>
      <xdr:rowOff>57150</xdr:rowOff>
    </xdr:from>
    <xdr:to>
      <xdr:col>12</xdr:col>
      <xdr:colOff>133350</xdr:colOff>
      <xdr:row>71</xdr:row>
      <xdr:rowOff>66675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CxnSpPr/>
      </xdr:nvCxnSpPr>
      <xdr:spPr>
        <a:xfrm>
          <a:off x="7029450" y="12830175"/>
          <a:ext cx="2066925" cy="9525"/>
        </a:xfrm>
        <a:prstGeom prst="line">
          <a:avLst/>
        </a:prstGeom>
        <a:ln w="28575"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504825</xdr:colOff>
      <xdr:row>79</xdr:row>
      <xdr:rowOff>133350</xdr:rowOff>
    </xdr:from>
    <xdr:to>
      <xdr:col>12</xdr:col>
      <xdr:colOff>123825</xdr:colOff>
      <xdr:row>79</xdr:row>
      <xdr:rowOff>142875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CxnSpPr/>
      </xdr:nvCxnSpPr>
      <xdr:spPr>
        <a:xfrm>
          <a:off x="7019925" y="14201775"/>
          <a:ext cx="2066925" cy="9525"/>
        </a:xfrm>
        <a:prstGeom prst="line">
          <a:avLst/>
        </a:prstGeom>
        <a:ln w="28575"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790575</xdr:colOff>
      <xdr:row>74</xdr:row>
      <xdr:rowOff>37588</xdr:rowOff>
    </xdr:from>
    <xdr:to>
      <xdr:col>15</xdr:col>
      <xdr:colOff>714375</xdr:colOff>
      <xdr:row>75</xdr:row>
      <xdr:rowOff>161512</xdr:rowOff>
    </xdr:to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/>
      </xdr:nvSpPr>
      <xdr:spPr>
        <a:xfrm>
          <a:off x="10553700" y="13296388"/>
          <a:ext cx="1504950" cy="2858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/>
            <a:t>cutting positions</a:t>
          </a:r>
        </a:p>
      </xdr:txBody>
    </xdr:sp>
    <xdr:clientData/>
  </xdr:twoCellAnchor>
  <xdr:twoCellAnchor>
    <xdr:from>
      <xdr:col>12</xdr:col>
      <xdr:colOff>138277</xdr:colOff>
      <xdr:row>64</xdr:row>
      <xdr:rowOff>54194</xdr:rowOff>
    </xdr:from>
    <xdr:to>
      <xdr:col>12</xdr:col>
      <xdr:colOff>138277</xdr:colOff>
      <xdr:row>86</xdr:row>
      <xdr:rowOff>120869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CxnSpPr/>
      </xdr:nvCxnSpPr>
      <xdr:spPr>
        <a:xfrm>
          <a:off x="9104915" y="11773228"/>
          <a:ext cx="0" cy="3679607"/>
        </a:xfrm>
        <a:prstGeom prst="line">
          <a:avLst/>
        </a:prstGeom>
        <a:ln w="28575">
          <a:prstDash val="dash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190828</xdr:colOff>
      <xdr:row>67</xdr:row>
      <xdr:rowOff>74229</xdr:rowOff>
    </xdr:from>
    <xdr:to>
      <xdr:col>15</xdr:col>
      <xdr:colOff>181303</xdr:colOff>
      <xdr:row>67</xdr:row>
      <xdr:rowOff>83754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CxnSpPr/>
      </xdr:nvCxnSpPr>
      <xdr:spPr>
        <a:xfrm>
          <a:off x="5222656" y="12285936"/>
          <a:ext cx="6309819" cy="9525"/>
        </a:xfrm>
        <a:prstGeom prst="line">
          <a:avLst/>
        </a:prstGeom>
        <a:ln w="28575">
          <a:prstDash val="dash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230242</xdr:colOff>
      <xdr:row>83</xdr:row>
      <xdr:rowOff>126781</xdr:rowOff>
    </xdr:from>
    <xdr:to>
      <xdr:col>15</xdr:col>
      <xdr:colOff>220717</xdr:colOff>
      <xdr:row>83</xdr:row>
      <xdr:rowOff>136306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CxnSpPr/>
      </xdr:nvCxnSpPr>
      <xdr:spPr>
        <a:xfrm>
          <a:off x="5262070" y="14966074"/>
          <a:ext cx="6309819" cy="9525"/>
        </a:xfrm>
        <a:prstGeom prst="line">
          <a:avLst/>
        </a:prstGeom>
        <a:ln w="28575">
          <a:prstDash val="dash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/Desktop/PhD%20and%20others/PhD%202016%20-%202017/Papers/12.%20TRB%20&amp;%20TRR%202019%20-%20assessment%20-%20approved/Revision%201/6.1%20&amp;%206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2">
          <cell r="B12">
            <v>2.8966267759537243E-2</v>
          </cell>
          <cell r="E12">
            <v>4.0301254616558112E-2</v>
          </cell>
          <cell r="I12">
            <v>0.10579019676334706</v>
          </cell>
        </row>
        <row r="23">
          <cell r="B23">
            <v>3.5567818144803309E-2</v>
          </cell>
          <cell r="E23">
            <v>5.8351044986798176E-2</v>
          </cell>
          <cell r="I23">
            <v>7.544667456239737E-2</v>
          </cell>
        </row>
        <row r="34">
          <cell r="B34">
            <v>4.0329070253707786E-2</v>
          </cell>
          <cell r="E34">
            <v>9.5211020378875105E-2</v>
          </cell>
          <cell r="I34">
            <v>8.4254684168821231E-2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68"/>
  <sheetViews>
    <sheetView tabSelected="1" zoomScale="85" zoomScaleNormal="85" workbookViewId="0">
      <selection activeCell="R73" sqref="R73"/>
    </sheetView>
  </sheetViews>
  <sheetFormatPr defaultRowHeight="12.75" x14ac:dyDescent="0.2"/>
  <cols>
    <col min="1" max="1" width="6.5703125" style="3" customWidth="1"/>
    <col min="2" max="2" width="13.7109375" style="3" customWidth="1"/>
    <col min="3" max="4" width="9.140625" style="3"/>
    <col min="5" max="5" width="12" style="3" bestFit="1" customWidth="1"/>
    <col min="6" max="6" width="11.7109375" style="3" bestFit="1" customWidth="1"/>
    <col min="7" max="7" width="13.140625" style="3" bestFit="1" customWidth="1"/>
    <col min="8" max="8" width="13.140625" style="3" customWidth="1"/>
    <col min="9" max="9" width="9.140625" style="3"/>
    <col min="10" max="10" width="8.140625" style="3" customWidth="1"/>
    <col min="11" max="11" width="17.5703125" style="3" customWidth="1"/>
    <col min="12" max="12" width="11" style="3" bestFit="1" customWidth="1"/>
    <col min="13" max="14" width="12" style="3" bestFit="1" customWidth="1"/>
    <col min="15" max="15" width="11.7109375" style="3" bestFit="1" customWidth="1"/>
    <col min="16" max="16" width="13.140625" style="3" bestFit="1" customWidth="1"/>
    <col min="17" max="17" width="10" style="3" bestFit="1" customWidth="1"/>
    <col min="18" max="18" width="9.140625" style="3"/>
    <col min="19" max="19" width="7.42578125" style="3" customWidth="1"/>
    <col min="20" max="20" width="13" style="3" customWidth="1"/>
    <col min="21" max="21" width="11" style="3" bestFit="1" customWidth="1"/>
    <col min="22" max="23" width="12" style="3" bestFit="1" customWidth="1"/>
    <col min="24" max="24" width="11.7109375" style="3" bestFit="1" customWidth="1"/>
    <col min="25" max="25" width="13.140625" style="3" bestFit="1" customWidth="1"/>
    <col min="26" max="26" width="10" style="3" bestFit="1" customWidth="1"/>
    <col min="27" max="16384" width="9.140625" style="3"/>
  </cols>
  <sheetData>
    <row r="1" spans="1:26" ht="25.5" customHeight="1" x14ac:dyDescent="0.2">
      <c r="A1" s="35" t="s">
        <v>16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6" x14ac:dyDescent="0.2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1"/>
    </row>
    <row r="3" spans="1:26" ht="15" customHeight="1" x14ac:dyDescent="0.2">
      <c r="A3" s="11" t="s">
        <v>6</v>
      </c>
      <c r="B3" s="22" t="s">
        <v>12</v>
      </c>
      <c r="C3" s="23"/>
      <c r="D3" s="23"/>
      <c r="E3" s="23"/>
      <c r="F3" s="23"/>
      <c r="G3" s="23"/>
      <c r="H3" s="24"/>
      <c r="I3" s="10"/>
      <c r="J3" s="11" t="s">
        <v>6</v>
      </c>
      <c r="K3" s="22" t="s">
        <v>17</v>
      </c>
      <c r="L3" s="23"/>
      <c r="M3" s="23"/>
      <c r="N3" s="23"/>
      <c r="O3" s="23"/>
      <c r="P3" s="23"/>
      <c r="Q3" s="24"/>
      <c r="R3" s="10"/>
      <c r="S3" s="11" t="s">
        <v>6</v>
      </c>
      <c r="T3" s="22" t="s">
        <v>20</v>
      </c>
      <c r="U3" s="23"/>
      <c r="V3" s="23"/>
      <c r="W3" s="23"/>
      <c r="X3" s="23"/>
      <c r="Y3" s="23"/>
      <c r="Z3" s="24"/>
    </row>
    <row r="4" spans="1:26" ht="38.25" x14ac:dyDescent="0.2">
      <c r="A4" s="1"/>
      <c r="B4" s="13" t="s">
        <v>35</v>
      </c>
      <c r="C4" s="2" t="s">
        <v>9</v>
      </c>
      <c r="D4" s="1" t="s">
        <v>7</v>
      </c>
      <c r="E4" s="13" t="s">
        <v>36</v>
      </c>
      <c r="F4" s="5" t="s">
        <v>8</v>
      </c>
      <c r="G4" s="1" t="s">
        <v>10</v>
      </c>
      <c r="H4" s="2" t="s">
        <v>11</v>
      </c>
      <c r="I4" s="10"/>
      <c r="J4" s="7"/>
      <c r="K4" s="13" t="s">
        <v>35</v>
      </c>
      <c r="L4" s="7" t="s">
        <v>9</v>
      </c>
      <c r="M4" s="7" t="s">
        <v>7</v>
      </c>
      <c r="N4" s="13" t="s">
        <v>36</v>
      </c>
      <c r="O4" s="5" t="s">
        <v>8</v>
      </c>
      <c r="P4" s="7" t="s">
        <v>10</v>
      </c>
      <c r="Q4" s="7" t="s">
        <v>11</v>
      </c>
      <c r="R4" s="10"/>
      <c r="S4" s="7"/>
      <c r="T4" s="13" t="s">
        <v>35</v>
      </c>
      <c r="U4" s="7" t="s">
        <v>9</v>
      </c>
      <c r="V4" s="7" t="s">
        <v>7</v>
      </c>
      <c r="W4" s="13" t="s">
        <v>36</v>
      </c>
      <c r="X4" s="5" t="s">
        <v>8</v>
      </c>
      <c r="Y4" s="7" t="s">
        <v>10</v>
      </c>
      <c r="Z4" s="7" t="s">
        <v>11</v>
      </c>
    </row>
    <row r="5" spans="1:26" x14ac:dyDescent="0.2">
      <c r="A5" s="1" t="s">
        <v>0</v>
      </c>
      <c r="B5" s="4">
        <v>1.034</v>
      </c>
      <c r="C5" s="4">
        <v>1434.78271</v>
      </c>
      <c r="D5" s="4">
        <f>C5*0.101971621297793</f>
        <v>146.30711914874115</v>
      </c>
      <c r="E5" s="4">
        <f>D5+1.84</f>
        <v>148.14711914874115</v>
      </c>
      <c r="F5" s="4">
        <f>3.14*((7/2)^2)</f>
        <v>38.465000000000003</v>
      </c>
      <c r="G5" s="6">
        <f>E5/F5</f>
        <v>3.851478464805437</v>
      </c>
      <c r="H5" s="6">
        <f>G5*0.0980665</f>
        <v>0.37770101286884239</v>
      </c>
      <c r="I5" s="10"/>
      <c r="J5" s="7" t="s">
        <v>0</v>
      </c>
      <c r="K5" s="4">
        <v>1.20072</v>
      </c>
      <c r="L5" s="4">
        <v>1028.26953</v>
      </c>
      <c r="M5" s="4">
        <f>L5*0.101971621297793</f>
        <v>104.85431110521959</v>
      </c>
      <c r="N5" s="4">
        <f>M5+1.84</f>
        <v>106.6943111052196</v>
      </c>
      <c r="O5" s="4">
        <f>3.14*((7/2)^2)</f>
        <v>38.465000000000003</v>
      </c>
      <c r="P5" s="6">
        <f>N5/O5</f>
        <v>2.7738024465155231</v>
      </c>
      <c r="Q5" s="6">
        <f>P5*0.0980665</f>
        <v>0.27201709762121457</v>
      </c>
      <c r="R5" s="10"/>
      <c r="S5" s="7" t="s">
        <v>0</v>
      </c>
      <c r="T5" s="4">
        <v>0.83406000000000002</v>
      </c>
      <c r="U5" s="4">
        <v>1293.1811499999999</v>
      </c>
      <c r="V5" s="4">
        <f>U5*0.101971621297793</f>
        <v>131.86777849724442</v>
      </c>
      <c r="W5" s="4">
        <f>V5+1.84</f>
        <v>133.70777849724442</v>
      </c>
      <c r="X5" s="4">
        <f>3.14*((7/2)^2)</f>
        <v>38.465000000000003</v>
      </c>
      <c r="Y5" s="6">
        <f>W5/X5</f>
        <v>3.476089392882995</v>
      </c>
      <c r="Z5" s="6">
        <f>Y5*0.0980665</f>
        <v>0.34088792044716021</v>
      </c>
    </row>
    <row r="6" spans="1:26" x14ac:dyDescent="0.2">
      <c r="A6" s="1" t="s">
        <v>1</v>
      </c>
      <c r="B6" s="4">
        <v>1.0669999999999999</v>
      </c>
      <c r="C6" s="4">
        <v>1553.1396500000001</v>
      </c>
      <c r="D6" s="4">
        <f t="shared" ref="D6:D7" si="0">C6*0.101971621297793</f>
        <v>158.37616821238677</v>
      </c>
      <c r="E6" s="4">
        <f t="shared" ref="E6:E7" si="1">D6+1.84</f>
        <v>160.21616821238678</v>
      </c>
      <c r="F6" s="4">
        <f t="shared" ref="F6:F7" si="2">3.14*((7/2)^2)</f>
        <v>38.465000000000003</v>
      </c>
      <c r="G6" s="6">
        <f t="shared" ref="G6:G7" si="3">D6/F6</f>
        <v>4.1174098066394578</v>
      </c>
      <c r="H6" s="6">
        <f t="shared" ref="H6:H7" si="4">G6*0.0980665</f>
        <v>0.40377996880280836</v>
      </c>
      <c r="I6" s="10"/>
      <c r="J6" s="7" t="s">
        <v>1</v>
      </c>
      <c r="K6" s="4">
        <v>0.96731999999999996</v>
      </c>
      <c r="L6" s="4">
        <v>1051.8603499999999</v>
      </c>
      <c r="M6" s="4">
        <f t="shared" ref="M6:M7" si="5">L6*0.101971621297793</f>
        <v>107.25990526836399</v>
      </c>
      <c r="N6" s="4">
        <f t="shared" ref="N6:N7" si="6">M6+1.84</f>
        <v>109.099905268364</v>
      </c>
      <c r="O6" s="4">
        <f t="shared" ref="O6:O7" si="7">3.14*((7/2)^2)</f>
        <v>38.465000000000003</v>
      </c>
      <c r="P6" s="6">
        <f t="shared" ref="P6:P7" si="8">M6/O6</f>
        <v>2.7885065713860389</v>
      </c>
      <c r="Q6" s="6">
        <f t="shared" ref="Q6:Q7" si="9">P6*0.0980665</f>
        <v>0.27345907968282901</v>
      </c>
      <c r="R6" s="10"/>
      <c r="S6" s="7" t="s">
        <v>1</v>
      </c>
      <c r="T6" s="4">
        <v>1.2339100000000001</v>
      </c>
      <c r="U6" s="4">
        <v>921.23877000000005</v>
      </c>
      <c r="V6" s="4">
        <f t="shared" ref="V6:V7" si="10">U6*0.101971621297793</f>
        <v>93.940210979284629</v>
      </c>
      <c r="W6" s="4">
        <f t="shared" ref="W6:W7" si="11">V6+1.84</f>
        <v>95.780210979284632</v>
      </c>
      <c r="X6" s="4">
        <f t="shared" ref="X6:X7" si="12">3.14*((7/2)^2)</f>
        <v>38.465000000000003</v>
      </c>
      <c r="Y6" s="6">
        <f t="shared" ref="Y6:Y7" si="13">V6/X6</f>
        <v>2.4422256851497366</v>
      </c>
      <c r="Z6" s="6">
        <f t="shared" ref="Z6:Z7" si="14">Y6*0.0980665</f>
        <v>0.23950052515273665</v>
      </c>
    </row>
    <row r="7" spans="1:26" x14ac:dyDescent="0.2">
      <c r="A7" s="1" t="s">
        <v>2</v>
      </c>
      <c r="B7" s="4">
        <v>0.96699999999999997</v>
      </c>
      <c r="C7" s="4">
        <v>1541.4928</v>
      </c>
      <c r="D7" s="4">
        <f t="shared" si="0"/>
        <v>157.18852003487456</v>
      </c>
      <c r="E7" s="4">
        <f t="shared" si="1"/>
        <v>159.02852003487456</v>
      </c>
      <c r="F7" s="4">
        <f t="shared" si="2"/>
        <v>38.465000000000003</v>
      </c>
      <c r="G7" s="6">
        <f t="shared" si="3"/>
        <v>4.0865337328707794</v>
      </c>
      <c r="H7" s="6">
        <f t="shared" si="4"/>
        <v>0.40075206031457228</v>
      </c>
      <c r="I7" s="10"/>
      <c r="J7" s="7" t="s">
        <v>2</v>
      </c>
      <c r="K7" s="4">
        <v>0.60058999999999996</v>
      </c>
      <c r="L7" s="4">
        <v>632.96911999999998</v>
      </c>
      <c r="M7" s="4">
        <f t="shared" si="5"/>
        <v>64.544887397837286</v>
      </c>
      <c r="N7" s="4">
        <f t="shared" si="6"/>
        <v>66.384887397837289</v>
      </c>
      <c r="O7" s="4">
        <f t="shared" si="7"/>
        <v>38.465000000000003</v>
      </c>
      <c r="P7" s="6">
        <f t="shared" si="8"/>
        <v>1.6780160508991884</v>
      </c>
      <c r="Q7" s="6">
        <f t="shared" si="9"/>
        <v>0.16455716105550525</v>
      </c>
      <c r="R7" s="10"/>
      <c r="S7" s="7" t="s">
        <v>2</v>
      </c>
      <c r="T7" s="4">
        <v>1.13391</v>
      </c>
      <c r="U7" s="4">
        <v>1341.45667</v>
      </c>
      <c r="V7" s="4">
        <f t="shared" si="10"/>
        <v>136.79051154063848</v>
      </c>
      <c r="W7" s="4">
        <f t="shared" si="11"/>
        <v>138.63051154063848</v>
      </c>
      <c r="X7" s="4">
        <f t="shared" si="12"/>
        <v>38.465000000000003</v>
      </c>
      <c r="Y7" s="6">
        <f t="shared" si="13"/>
        <v>3.5562332390650844</v>
      </c>
      <c r="Z7" s="6">
        <f t="shared" si="14"/>
        <v>0.34874734693877613</v>
      </c>
    </row>
    <row r="8" spans="1:26" x14ac:dyDescent="0.2">
      <c r="I8" s="10"/>
      <c r="R8" s="10"/>
    </row>
    <row r="9" spans="1:26" ht="15" customHeight="1" x14ac:dyDescent="0.2">
      <c r="A9" s="1" t="s">
        <v>6</v>
      </c>
      <c r="B9" s="25" t="s">
        <v>13</v>
      </c>
      <c r="C9" s="26"/>
      <c r="D9" s="26"/>
      <c r="E9" s="26"/>
      <c r="F9" s="26"/>
      <c r="G9" s="26"/>
      <c r="H9" s="27"/>
      <c r="I9" s="10"/>
      <c r="J9" s="7" t="s">
        <v>6</v>
      </c>
      <c r="K9" s="25" t="s">
        <v>18</v>
      </c>
      <c r="L9" s="26"/>
      <c r="M9" s="26"/>
      <c r="N9" s="26"/>
      <c r="O9" s="26"/>
      <c r="P9" s="26"/>
      <c r="Q9" s="27"/>
      <c r="R9" s="10"/>
      <c r="S9" s="7" t="s">
        <v>6</v>
      </c>
      <c r="T9" s="32" t="s">
        <v>38</v>
      </c>
      <c r="U9" s="33"/>
      <c r="V9" s="33"/>
      <c r="W9" s="33"/>
      <c r="X9" s="33"/>
      <c r="Y9" s="33"/>
      <c r="Z9" s="34"/>
    </row>
    <row r="10" spans="1:26" ht="38.25" x14ac:dyDescent="0.2">
      <c r="A10" s="1"/>
      <c r="B10" s="13" t="s">
        <v>35</v>
      </c>
      <c r="C10" s="2" t="s">
        <v>9</v>
      </c>
      <c r="D10" s="2" t="s">
        <v>7</v>
      </c>
      <c r="E10" s="5" t="s">
        <v>34</v>
      </c>
      <c r="F10" s="5" t="s">
        <v>8</v>
      </c>
      <c r="G10" s="2" t="s">
        <v>10</v>
      </c>
      <c r="H10" s="2" t="s">
        <v>11</v>
      </c>
      <c r="I10" s="10"/>
      <c r="J10" s="7"/>
      <c r="K10" s="13" t="s">
        <v>35</v>
      </c>
      <c r="L10" s="7" t="s">
        <v>9</v>
      </c>
      <c r="M10" s="7" t="s">
        <v>7</v>
      </c>
      <c r="N10" s="13" t="s">
        <v>36</v>
      </c>
      <c r="O10" s="5" t="s">
        <v>8</v>
      </c>
      <c r="P10" s="7" t="s">
        <v>10</v>
      </c>
      <c r="Q10" s="7" t="s">
        <v>11</v>
      </c>
      <c r="R10" s="10"/>
      <c r="S10" s="7"/>
      <c r="T10" s="13" t="s">
        <v>35</v>
      </c>
      <c r="U10" s="7" t="s">
        <v>9</v>
      </c>
      <c r="V10" s="7" t="s">
        <v>7</v>
      </c>
      <c r="W10" s="13" t="s">
        <v>36</v>
      </c>
      <c r="X10" s="5" t="s">
        <v>8</v>
      </c>
      <c r="Y10" s="7" t="s">
        <v>10</v>
      </c>
      <c r="Z10" s="7" t="s">
        <v>11</v>
      </c>
    </row>
    <row r="11" spans="1:26" x14ac:dyDescent="0.2">
      <c r="A11" s="1" t="s">
        <v>3</v>
      </c>
      <c r="B11" s="4">
        <v>2.4670000000000001</v>
      </c>
      <c r="C11" s="4">
        <v>2193.7185100000002</v>
      </c>
      <c r="D11" s="4">
        <f>C11*0.101971621297793</f>
        <v>223.69703313567874</v>
      </c>
      <c r="E11" s="4">
        <f>D11+1.84</f>
        <v>225.53703313567874</v>
      </c>
      <c r="F11" s="4">
        <f>3.14*((7/2)^2)</f>
        <v>38.465000000000003</v>
      </c>
      <c r="G11" s="6">
        <f>E11/F11</f>
        <v>5.8634351523639339</v>
      </c>
      <c r="H11" s="6">
        <f>G11*0.0980665</f>
        <v>0.57500656336929767</v>
      </c>
      <c r="I11" s="10"/>
      <c r="J11" s="7" t="s">
        <v>3</v>
      </c>
      <c r="K11" s="4">
        <v>2.3007</v>
      </c>
      <c r="L11" s="4">
        <v>2056.7307099999998</v>
      </c>
      <c r="M11" s="4">
        <f>L11*0.101971621297793</f>
        <v>209.7281650716609</v>
      </c>
      <c r="N11" s="4">
        <f>M11+1.84</f>
        <v>211.5681650716609</v>
      </c>
      <c r="O11" s="4">
        <f>3.14*((7/2)^2)</f>
        <v>38.465000000000003</v>
      </c>
      <c r="P11" s="6">
        <f>N11/O11</f>
        <v>5.5002772669091611</v>
      </c>
      <c r="Q11" s="6">
        <f>P11*0.0980665</f>
        <v>0.53939294059534726</v>
      </c>
      <c r="R11" s="10"/>
      <c r="S11" s="7" t="s">
        <v>3</v>
      </c>
      <c r="T11" s="4">
        <v>2.40062</v>
      </c>
      <c r="U11" s="4">
        <v>1492.4105199999999</v>
      </c>
      <c r="V11" s="4">
        <f>U11*0.101971621297793</f>
        <v>152.18352036628232</v>
      </c>
      <c r="W11" s="4">
        <f>V11+1.84</f>
        <v>154.02352036628233</v>
      </c>
      <c r="X11" s="4">
        <f>3.14*((7/2)^2)</f>
        <v>38.465000000000003</v>
      </c>
      <c r="Y11" s="6">
        <f>W11/X11</f>
        <v>4.004251146920117</v>
      </c>
      <c r="Z11" s="6">
        <f>Y11*0.0980665</f>
        <v>0.39268289509944165</v>
      </c>
    </row>
    <row r="12" spans="1:26" x14ac:dyDescent="0.2">
      <c r="A12" s="1" t="s">
        <v>4</v>
      </c>
      <c r="B12" s="4">
        <v>1.833</v>
      </c>
      <c r="C12" s="4">
        <v>2660.8203100000001</v>
      </c>
      <c r="D12" s="4">
        <f t="shared" ref="D12:D13" si="15">C12*0.101971621297793</f>
        <v>271.32816099279614</v>
      </c>
      <c r="E12" s="4">
        <f t="shared" ref="E12:E13" si="16">D12+1.84</f>
        <v>273.16816099279612</v>
      </c>
      <c r="F12" s="4">
        <f t="shared" ref="F12:F13" si="17">3.14*((7/2)^2)</f>
        <v>38.465000000000003</v>
      </c>
      <c r="G12" s="6">
        <f t="shared" ref="G12:G13" si="18">D12/F12</f>
        <v>7.053897335052544</v>
      </c>
      <c r="H12" s="6">
        <f t="shared" ref="H12:H13" si="19">G12*0.0980665</f>
        <v>0.69175102300793034</v>
      </c>
      <c r="I12" s="10"/>
      <c r="J12" s="7" t="s">
        <v>4</v>
      </c>
      <c r="K12" s="4">
        <v>2.4674399999999999</v>
      </c>
      <c r="L12" s="4">
        <v>2115.09692</v>
      </c>
      <c r="M12" s="4">
        <f t="shared" ref="M12:M13" si="20">L12*0.101971621297793</f>
        <v>215.67986213436836</v>
      </c>
      <c r="N12" s="4">
        <f t="shared" ref="N12:N13" si="21">M12+1.84</f>
        <v>217.51986213436837</v>
      </c>
      <c r="O12" s="4">
        <f t="shared" ref="O12:O13" si="22">3.14*((7/2)^2)</f>
        <v>38.465000000000003</v>
      </c>
      <c r="P12" s="6">
        <f t="shared" ref="P12:P13" si="23">M12/O12</f>
        <v>5.6071717700342738</v>
      </c>
      <c r="Q12" s="6">
        <f t="shared" ref="Q12:Q13" si="24">P12*0.0980665</f>
        <v>0.54987571038606609</v>
      </c>
      <c r="R12" s="10"/>
      <c r="S12" s="7" t="s">
        <v>4</v>
      </c>
      <c r="T12" s="4">
        <v>1.56731</v>
      </c>
      <c r="U12" s="4">
        <v>1826.8074999999999</v>
      </c>
      <c r="V12" s="4">
        <f t="shared" ref="V12:V13" si="25">U12*0.101971621297793</f>
        <v>186.28252257396798</v>
      </c>
      <c r="W12" s="4">
        <f t="shared" ref="W12:W13" si="26">V12+1.84</f>
        <v>188.12252257396798</v>
      </c>
      <c r="X12" s="4">
        <f t="shared" ref="X12:X13" si="27">3.14*((7/2)^2)</f>
        <v>38.465000000000003</v>
      </c>
      <c r="Y12" s="6">
        <f t="shared" ref="Y12:Y13" si="28">V12/X12</f>
        <v>4.8429097250479129</v>
      </c>
      <c r="Z12" s="6">
        <f t="shared" ref="Z12:Z13" si="29">Y12*0.0980665</f>
        <v>0.47492720655141119</v>
      </c>
    </row>
    <row r="13" spans="1:26" x14ac:dyDescent="0.2">
      <c r="A13" s="1" t="s">
        <v>5</v>
      </c>
      <c r="B13" s="4">
        <v>1.6339999999999999</v>
      </c>
      <c r="C13" s="4">
        <v>2843.7246100000002</v>
      </c>
      <c r="D13" s="4">
        <f t="shared" si="15"/>
        <v>289.97920900613411</v>
      </c>
      <c r="E13" s="4">
        <f t="shared" si="16"/>
        <v>291.81920900613409</v>
      </c>
      <c r="F13" s="4">
        <f t="shared" si="17"/>
        <v>38.465000000000003</v>
      </c>
      <c r="G13" s="6">
        <f t="shared" si="18"/>
        <v>7.5387809438745377</v>
      </c>
      <c r="H13" s="6">
        <f t="shared" si="19"/>
        <v>0.73930186143247234</v>
      </c>
      <c r="I13" s="10"/>
      <c r="J13" s="7" t="s">
        <v>5</v>
      </c>
      <c r="K13" s="4">
        <v>2.0673699999999999</v>
      </c>
      <c r="L13" s="4">
        <v>1852.21729</v>
      </c>
      <c r="M13" s="4">
        <f t="shared" si="20"/>
        <v>188.87360005710443</v>
      </c>
      <c r="N13" s="4">
        <f t="shared" si="21"/>
        <v>190.71360005710443</v>
      </c>
      <c r="O13" s="4">
        <f t="shared" si="22"/>
        <v>38.465000000000003</v>
      </c>
      <c r="P13" s="6">
        <f t="shared" si="23"/>
        <v>4.9102716770337818</v>
      </c>
      <c r="Q13" s="6">
        <f t="shared" si="24"/>
        <v>0.48153315741583336</v>
      </c>
      <c r="R13" s="10"/>
      <c r="S13" s="7" t="s">
        <v>5</v>
      </c>
      <c r="T13" s="4">
        <v>1.46723</v>
      </c>
      <c r="U13" s="4">
        <v>1551.7745399999999</v>
      </c>
      <c r="V13" s="4">
        <f t="shared" si="25"/>
        <v>158.23696573243691</v>
      </c>
      <c r="W13" s="4">
        <f t="shared" si="26"/>
        <v>160.07696573243692</v>
      </c>
      <c r="X13" s="4">
        <f t="shared" si="27"/>
        <v>38.465000000000003</v>
      </c>
      <c r="Y13" s="6">
        <f t="shared" si="28"/>
        <v>4.1137908678652515</v>
      </c>
      <c r="Z13" s="6">
        <f t="shared" si="29"/>
        <v>0.4034250721435077</v>
      </c>
    </row>
    <row r="14" spans="1:26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0"/>
      <c r="U14" s="12"/>
      <c r="V14" s="12"/>
      <c r="W14" s="12"/>
      <c r="X14" s="12"/>
      <c r="Y14" s="12"/>
      <c r="Z14" s="12"/>
    </row>
    <row r="15" spans="1:26" ht="15" customHeight="1" x14ac:dyDescent="0.2">
      <c r="A15" s="1" t="s">
        <v>6</v>
      </c>
      <c r="B15" s="22" t="s">
        <v>14</v>
      </c>
      <c r="C15" s="23"/>
      <c r="D15" s="23"/>
      <c r="E15" s="23"/>
      <c r="F15" s="23"/>
      <c r="G15" s="23"/>
      <c r="H15" s="24"/>
      <c r="I15" s="10"/>
      <c r="J15" s="7" t="s">
        <v>6</v>
      </c>
      <c r="K15" s="22" t="s">
        <v>19</v>
      </c>
      <c r="L15" s="23"/>
      <c r="M15" s="23"/>
      <c r="N15" s="23"/>
      <c r="O15" s="23"/>
      <c r="P15" s="23"/>
      <c r="Q15" s="24"/>
      <c r="R15" s="10"/>
      <c r="S15" s="7" t="s">
        <v>6</v>
      </c>
      <c r="T15" s="22" t="s">
        <v>21</v>
      </c>
      <c r="U15" s="23"/>
      <c r="V15" s="23"/>
      <c r="W15" s="23"/>
      <c r="X15" s="23"/>
      <c r="Y15" s="23"/>
      <c r="Z15" s="24"/>
    </row>
    <row r="16" spans="1:26" ht="38.25" x14ac:dyDescent="0.2">
      <c r="A16" s="1"/>
      <c r="B16" s="13" t="s">
        <v>35</v>
      </c>
      <c r="C16" s="2" t="s">
        <v>9</v>
      </c>
      <c r="D16" s="2" t="s">
        <v>7</v>
      </c>
      <c r="E16" s="13" t="s">
        <v>36</v>
      </c>
      <c r="F16" s="5" t="s">
        <v>8</v>
      </c>
      <c r="G16" s="2" t="s">
        <v>10</v>
      </c>
      <c r="H16" s="2" t="s">
        <v>11</v>
      </c>
      <c r="I16" s="10"/>
      <c r="J16" s="7"/>
      <c r="K16" s="13" t="s">
        <v>35</v>
      </c>
      <c r="L16" s="7" t="s">
        <v>9</v>
      </c>
      <c r="M16" s="7" t="s">
        <v>7</v>
      </c>
      <c r="N16" s="13" t="s">
        <v>36</v>
      </c>
      <c r="O16" s="5" t="s">
        <v>8</v>
      </c>
      <c r="P16" s="7" t="s">
        <v>10</v>
      </c>
      <c r="Q16" s="7" t="s">
        <v>11</v>
      </c>
      <c r="R16" s="10"/>
      <c r="S16" s="7"/>
      <c r="T16" s="13" t="s">
        <v>35</v>
      </c>
      <c r="U16" s="7" t="s">
        <v>9</v>
      </c>
      <c r="V16" s="7" t="s">
        <v>7</v>
      </c>
      <c r="W16" s="13" t="s">
        <v>36</v>
      </c>
      <c r="X16" s="5" t="s">
        <v>8</v>
      </c>
      <c r="Y16" s="7" t="s">
        <v>10</v>
      </c>
      <c r="Z16" s="7" t="s">
        <v>11</v>
      </c>
    </row>
    <row r="17" spans="1:27" x14ac:dyDescent="0.2">
      <c r="A17" s="1" t="s">
        <v>0</v>
      </c>
      <c r="B17" s="4">
        <v>0.93400000000000005</v>
      </c>
      <c r="C17" s="4">
        <v>1247.06152</v>
      </c>
      <c r="D17" s="4">
        <f>C17*0.101971621297793</f>
        <v>127.16488505249011</v>
      </c>
      <c r="E17" s="4">
        <f>D17+1.84</f>
        <v>129.0048850524901</v>
      </c>
      <c r="F17" s="4">
        <f>3.14*((7/2)^2)</f>
        <v>38.465000000000003</v>
      </c>
      <c r="G17" s="6">
        <f>E17/F17</f>
        <v>3.353825167099703</v>
      </c>
      <c r="H17" s="6">
        <f>G17*0.0980665</f>
        <v>0.32889789574938305</v>
      </c>
      <c r="I17" s="10"/>
      <c r="J17" s="7" t="s">
        <v>0</v>
      </c>
      <c r="K17" s="4">
        <v>0.83391000000000004</v>
      </c>
      <c r="L17" s="4">
        <v>680.90021000000002</v>
      </c>
      <c r="M17" s="4">
        <f>L17*0.101971621297793</f>
        <v>69.432498355707722</v>
      </c>
      <c r="N17" s="4">
        <f>M17+1.84</f>
        <v>71.272498355707725</v>
      </c>
      <c r="O17" s="4">
        <f>3.14*((7/2)^2)</f>
        <v>38.465000000000003</v>
      </c>
      <c r="P17" s="6">
        <f>N17/O17</f>
        <v>1.8529181946108857</v>
      </c>
      <c r="Q17" s="6">
        <f>P17*0.0980665</f>
        <v>0.18170920213180841</v>
      </c>
      <c r="R17" s="10"/>
      <c r="S17" s="7" t="s">
        <v>0</v>
      </c>
      <c r="T17" s="4">
        <v>1.2673099999999999</v>
      </c>
      <c r="U17" s="4">
        <v>955.52948000000004</v>
      </c>
      <c r="V17" s="4">
        <f>U17*0.101971621297793</f>
        <v>97.436890273437072</v>
      </c>
      <c r="W17" s="4">
        <f>V17+1.84</f>
        <v>99.276890273437076</v>
      </c>
      <c r="X17" s="4">
        <f>3.14*((7/2)^2)</f>
        <v>38.465000000000003</v>
      </c>
      <c r="Y17" s="6">
        <f>W17/X17</f>
        <v>2.5809668600919555</v>
      </c>
      <c r="Z17" s="6">
        <f>Y17*0.0980665</f>
        <v>0.25310638658520773</v>
      </c>
    </row>
    <row r="18" spans="1:27" x14ac:dyDescent="0.2">
      <c r="A18" s="1" t="s">
        <v>1</v>
      </c>
      <c r="B18" s="4">
        <v>1.3340000000000001</v>
      </c>
      <c r="C18" s="4">
        <v>1820.91382</v>
      </c>
      <c r="D18" s="4">
        <f t="shared" ref="D18:D19" si="30">C18*0.101971621297793</f>
        <v>185.68153446895761</v>
      </c>
      <c r="E18" s="4">
        <f t="shared" ref="E18:E19" si="31">D18+1.84</f>
        <v>187.52153446895761</v>
      </c>
      <c r="F18" s="4">
        <f t="shared" ref="F18:F19" si="32">3.14*((7/2)^2)</f>
        <v>38.465000000000003</v>
      </c>
      <c r="G18" s="6">
        <f t="shared" ref="G18:G19" si="33">D18/F18</f>
        <v>4.8272854405032524</v>
      </c>
      <c r="H18" s="6">
        <f t="shared" ref="H18:H19" si="34">G18*0.0980665</f>
        <v>0.47339498765111221</v>
      </c>
      <c r="I18" s="10"/>
      <c r="J18" s="7" t="s">
        <v>1</v>
      </c>
      <c r="K18" s="4">
        <v>1.03399</v>
      </c>
      <c r="L18" s="4">
        <v>1177.70081</v>
      </c>
      <c r="M18" s="4">
        <f t="shared" ref="M18:M19" si="35">L18*0.101971621297793</f>
        <v>120.09206099942406</v>
      </c>
      <c r="N18" s="4">
        <f t="shared" ref="N18:N19" si="36">M18+1.84</f>
        <v>121.93206099942407</v>
      </c>
      <c r="O18" s="4">
        <f t="shared" ref="O18:O19" si="37">3.14*((7/2)^2)</f>
        <v>38.465000000000003</v>
      </c>
      <c r="P18" s="6">
        <f t="shared" ref="P18:P19" si="38">M18/O18</f>
        <v>3.1221125958513989</v>
      </c>
      <c r="Q18" s="6">
        <f t="shared" ref="Q18:Q19" si="39">P18*0.0980665</f>
        <v>0.30617465488106121</v>
      </c>
      <c r="R18" s="10"/>
      <c r="S18" s="7" t="s">
        <v>1</v>
      </c>
      <c r="T18" s="4">
        <v>1.2339100000000001</v>
      </c>
      <c r="U18" s="4">
        <v>1218.5434600000001</v>
      </c>
      <c r="V18" s="4">
        <f t="shared" ref="V18:V19" si="40">U18*0.101971621297793</f>
        <v>124.25685223802238</v>
      </c>
      <c r="W18" s="4">
        <f t="shared" ref="W18:W19" si="41">V18+1.84</f>
        <v>126.09685223802238</v>
      </c>
      <c r="X18" s="4">
        <f t="shared" ref="X18:X19" si="42">3.14*((7/2)^2)</f>
        <v>38.465000000000003</v>
      </c>
      <c r="Y18" s="6">
        <f t="shared" ref="Y18:Y19" si="43">V18/X18</f>
        <v>3.2303874233204826</v>
      </c>
      <c r="Z18" s="6">
        <f t="shared" ref="Z18:Z19" si="44">Y18*0.0980665</f>
        <v>0.3167927882490581</v>
      </c>
    </row>
    <row r="19" spans="1:27" x14ac:dyDescent="0.2">
      <c r="A19" s="1" t="s">
        <v>2</v>
      </c>
      <c r="B19" s="6">
        <v>1</v>
      </c>
      <c r="C19" s="4">
        <v>1359.7423100000001</v>
      </c>
      <c r="D19" s="4">
        <f t="shared" si="30"/>
        <v>138.65512789790625</v>
      </c>
      <c r="E19" s="4">
        <f t="shared" si="31"/>
        <v>140.49512789790626</v>
      </c>
      <c r="F19" s="4">
        <f t="shared" si="32"/>
        <v>38.465000000000003</v>
      </c>
      <c r="G19" s="6">
        <f t="shared" si="33"/>
        <v>3.6047089015444231</v>
      </c>
      <c r="H19" s="6">
        <f t="shared" si="34"/>
        <v>0.35350118549330617</v>
      </c>
      <c r="I19" s="10"/>
      <c r="J19" s="7" t="s">
        <v>2</v>
      </c>
      <c r="K19" s="4">
        <v>0.93391000000000002</v>
      </c>
      <c r="L19" s="4">
        <v>782.81110000000001</v>
      </c>
      <c r="M19" s="4">
        <f t="shared" si="35"/>
        <v>79.824517036908759</v>
      </c>
      <c r="N19" s="4">
        <f t="shared" si="36"/>
        <v>81.664517036908762</v>
      </c>
      <c r="O19" s="4">
        <f t="shared" si="37"/>
        <v>38.465000000000003</v>
      </c>
      <c r="P19" s="6">
        <f t="shared" si="38"/>
        <v>2.0752506703992917</v>
      </c>
      <c r="Q19" s="6">
        <f t="shared" si="39"/>
        <v>0.20351256986871213</v>
      </c>
      <c r="R19" s="10"/>
      <c r="S19" s="7" t="s">
        <v>2</v>
      </c>
      <c r="T19" s="4">
        <v>0.96723999999999999</v>
      </c>
      <c r="U19" s="4">
        <v>807.59649999999999</v>
      </c>
      <c r="V19" s="4">
        <f t="shared" si="40"/>
        <v>82.351924459423088</v>
      </c>
      <c r="W19" s="4">
        <f t="shared" si="41"/>
        <v>84.191924459423092</v>
      </c>
      <c r="X19" s="4">
        <f t="shared" si="42"/>
        <v>38.465000000000003</v>
      </c>
      <c r="Y19" s="6">
        <f t="shared" si="43"/>
        <v>2.1409573497835197</v>
      </c>
      <c r="Z19" s="6">
        <f t="shared" si="44"/>
        <v>0.20995619394254553</v>
      </c>
    </row>
    <row r="20" spans="1:27" x14ac:dyDescent="0.2">
      <c r="I20" s="10"/>
      <c r="K20" s="10"/>
      <c r="R20" s="10"/>
    </row>
    <row r="21" spans="1:27" ht="15" customHeight="1" x14ac:dyDescent="0.2">
      <c r="A21" s="1" t="s">
        <v>6</v>
      </c>
      <c r="B21" s="32" t="s">
        <v>15</v>
      </c>
      <c r="C21" s="33"/>
      <c r="D21" s="33"/>
      <c r="E21" s="33"/>
      <c r="F21" s="33"/>
      <c r="G21" s="33"/>
      <c r="H21" s="34"/>
      <c r="I21" s="10"/>
      <c r="J21" s="7" t="s">
        <v>6</v>
      </c>
      <c r="K21" s="25" t="s">
        <v>37</v>
      </c>
      <c r="L21" s="26"/>
      <c r="M21" s="26"/>
      <c r="N21" s="26"/>
      <c r="O21" s="26"/>
      <c r="P21" s="26"/>
      <c r="Q21" s="27"/>
      <c r="R21" s="10"/>
      <c r="S21" s="7" t="s">
        <v>6</v>
      </c>
      <c r="T21" s="32" t="s">
        <v>22</v>
      </c>
      <c r="U21" s="33"/>
      <c r="V21" s="33"/>
      <c r="W21" s="33"/>
      <c r="X21" s="33"/>
      <c r="Y21" s="33"/>
      <c r="Z21" s="34"/>
    </row>
    <row r="22" spans="1:27" ht="38.25" x14ac:dyDescent="0.2">
      <c r="A22" s="1"/>
      <c r="B22" s="13" t="s">
        <v>35</v>
      </c>
      <c r="C22" s="2" t="s">
        <v>9</v>
      </c>
      <c r="D22" s="2" t="s">
        <v>7</v>
      </c>
      <c r="E22" s="13" t="s">
        <v>36</v>
      </c>
      <c r="F22" s="5" t="s">
        <v>8</v>
      </c>
      <c r="G22" s="2" t="s">
        <v>10</v>
      </c>
      <c r="H22" s="2" t="s">
        <v>11</v>
      </c>
      <c r="I22" s="10"/>
      <c r="J22" s="7"/>
      <c r="K22" s="13" t="s">
        <v>35</v>
      </c>
      <c r="L22" s="7" t="s">
        <v>9</v>
      </c>
      <c r="M22" s="7" t="s">
        <v>7</v>
      </c>
      <c r="N22" s="13" t="s">
        <v>36</v>
      </c>
      <c r="O22" s="5" t="s">
        <v>8</v>
      </c>
      <c r="P22" s="7" t="s">
        <v>10</v>
      </c>
      <c r="Q22" s="7" t="s">
        <v>11</v>
      </c>
      <c r="R22" s="10"/>
      <c r="S22" s="7"/>
      <c r="T22" s="13" t="s">
        <v>35</v>
      </c>
      <c r="U22" s="7" t="s">
        <v>9</v>
      </c>
      <c r="V22" s="7" t="s">
        <v>7</v>
      </c>
      <c r="W22" s="13" t="s">
        <v>36</v>
      </c>
      <c r="X22" s="5" t="s">
        <v>8</v>
      </c>
      <c r="Y22" s="7" t="s">
        <v>10</v>
      </c>
      <c r="Z22" s="7" t="s">
        <v>11</v>
      </c>
    </row>
    <row r="23" spans="1:27" x14ac:dyDescent="0.2">
      <c r="A23" s="1" t="s">
        <v>3</v>
      </c>
      <c r="B23" s="4">
        <v>1.6339999999999999</v>
      </c>
      <c r="C23" s="4">
        <v>2713.4694800000002</v>
      </c>
      <c r="D23" s="4">
        <f>C23*0.101971621297793</f>
        <v>276.69688221767933</v>
      </c>
      <c r="E23" s="4">
        <f>D23+1.84</f>
        <v>278.53688221767931</v>
      </c>
      <c r="F23" s="4">
        <f>3.14*((7/2)^2)</f>
        <v>38.465000000000003</v>
      </c>
      <c r="G23" s="6">
        <f>E23/F23</f>
        <v>7.24130722000986</v>
      </c>
      <c r="H23" s="6">
        <f>G23*0.0980665</f>
        <v>0.710129654491097</v>
      </c>
      <c r="I23" s="10"/>
      <c r="J23" s="7" t="s">
        <v>3</v>
      </c>
      <c r="K23" s="4">
        <v>1.7672300000000001</v>
      </c>
      <c r="L23" s="4">
        <v>1675.55457</v>
      </c>
      <c r="M23" s="4">
        <f>L23*0.101971621297793</f>
        <v>170.85901607582639</v>
      </c>
      <c r="N23" s="4">
        <f>M23+1.84</f>
        <v>172.69901607582639</v>
      </c>
      <c r="O23" s="4">
        <f>3.14*((7/2)^2)</f>
        <v>38.465000000000003</v>
      </c>
      <c r="P23" s="6">
        <f>N23/O23</f>
        <v>4.4897703386410077</v>
      </c>
      <c r="Q23" s="6">
        <f>P23*0.0980665</f>
        <v>0.44029606291433837</v>
      </c>
      <c r="R23" s="10"/>
      <c r="S23" s="7" t="s">
        <v>3</v>
      </c>
      <c r="T23" s="4">
        <v>1.7006399999999999</v>
      </c>
      <c r="U23" s="4">
        <v>1492.9966999999999</v>
      </c>
      <c r="V23" s="4">
        <f>U23*0.101971621297793</f>
        <v>152.24329409125465</v>
      </c>
      <c r="W23" s="4">
        <f>V23+1.84</f>
        <v>154.08329409125466</v>
      </c>
      <c r="X23" s="4">
        <f>3.14*((7/2)^2)</f>
        <v>38.465000000000003</v>
      </c>
      <c r="Y23" s="6">
        <f>W23/X23</f>
        <v>4.0058051239114691</v>
      </c>
      <c r="Z23" s="6">
        <f>Y23*0.0980665</f>
        <v>0.3928352881840641</v>
      </c>
    </row>
    <row r="24" spans="1:27" x14ac:dyDescent="0.2">
      <c r="A24" s="1" t="s">
        <v>4</v>
      </c>
      <c r="B24" s="4">
        <v>2.367</v>
      </c>
      <c r="C24" s="4">
        <v>2773.4836399999999</v>
      </c>
      <c r="D24" s="4">
        <f t="shared" ref="D24:D25" si="45">C24*0.101971621297793</f>
        <v>282.81662341370446</v>
      </c>
      <c r="E24" s="4">
        <f t="shared" ref="E24:E25" si="46">D24+1.84</f>
        <v>284.65662341370444</v>
      </c>
      <c r="F24" s="4">
        <f t="shared" ref="F24:F25" si="47">3.14*((7/2)^2)</f>
        <v>38.465000000000003</v>
      </c>
      <c r="G24" s="6">
        <f t="shared" ref="G24:G25" si="48">D24/F24</f>
        <v>7.352570477413348</v>
      </c>
      <c r="H24" s="6">
        <f t="shared" ref="H24:H25" si="49">G24*0.0980665</f>
        <v>0.72104085272325613</v>
      </c>
      <c r="I24" s="10"/>
      <c r="J24" s="7" t="s">
        <v>4</v>
      </c>
      <c r="K24" s="4">
        <v>1.73397</v>
      </c>
      <c r="L24" s="4">
        <v>1908.34546</v>
      </c>
      <c r="M24" s="4">
        <f t="shared" ref="M24:M25" si="50">L24*0.101971621297793</f>
        <v>194.59708055248257</v>
      </c>
      <c r="N24" s="4">
        <f t="shared" ref="N24:N25" si="51">M24+1.84</f>
        <v>196.43708055248257</v>
      </c>
      <c r="O24" s="4">
        <f t="shared" ref="O24:O25" si="52">3.14*((7/2)^2)</f>
        <v>38.465000000000003</v>
      </c>
      <c r="P24" s="6">
        <f t="shared" ref="P24:P25" si="53">M24/O24</f>
        <v>5.0590687781745105</v>
      </c>
      <c r="Q24" s="6">
        <f t="shared" ref="Q24:Q25" si="54">P24*0.0980665</f>
        <v>0.49612516833485065</v>
      </c>
      <c r="R24" s="10"/>
      <c r="S24" s="7" t="s">
        <v>4</v>
      </c>
      <c r="T24" s="4">
        <v>1.6006400000000001</v>
      </c>
      <c r="U24" s="4">
        <v>2007.1831099999999</v>
      </c>
      <c r="V24" s="4">
        <f t="shared" ref="V24:V25" si="55">U24*0.101971621297793</f>
        <v>204.67571596824638</v>
      </c>
      <c r="W24" s="4">
        <f t="shared" ref="W24:W25" si="56">V24+1.84</f>
        <v>206.51571596824638</v>
      </c>
      <c r="X24" s="4">
        <f t="shared" ref="X24:X25" si="57">3.14*((7/2)^2)</f>
        <v>38.465000000000003</v>
      </c>
      <c r="Y24" s="6">
        <f t="shared" ref="Y24:Y25" si="58">V24/X24</f>
        <v>5.3210897170998663</v>
      </c>
      <c r="Z24" s="6">
        <f t="shared" ref="Z24:Z25" si="59">Y24*0.0980665</f>
        <v>0.52182064474197409</v>
      </c>
    </row>
    <row r="25" spans="1:27" x14ac:dyDescent="0.2">
      <c r="A25" s="1" t="s">
        <v>5</v>
      </c>
      <c r="B25" s="4">
        <v>1.601</v>
      </c>
      <c r="C25" s="4">
        <v>2628.59888</v>
      </c>
      <c r="D25" s="4">
        <f t="shared" si="45"/>
        <v>268.04248953516282</v>
      </c>
      <c r="E25" s="4">
        <f t="shared" si="46"/>
        <v>269.88248953516279</v>
      </c>
      <c r="F25" s="4">
        <f t="shared" si="47"/>
        <v>38.465000000000003</v>
      </c>
      <c r="G25" s="6">
        <f t="shared" si="48"/>
        <v>6.968477564933389</v>
      </c>
      <c r="H25" s="6">
        <f t="shared" si="49"/>
        <v>0.68337420512154023</v>
      </c>
      <c r="I25" s="10"/>
      <c r="J25" s="7" t="s">
        <v>5</v>
      </c>
      <c r="K25" s="4">
        <v>1.4005700000000001</v>
      </c>
      <c r="L25" s="4">
        <v>1662.55188</v>
      </c>
      <c r="M25" s="4">
        <f t="shared" si="50"/>
        <v>169.53311069529377</v>
      </c>
      <c r="N25" s="4">
        <f t="shared" si="51"/>
        <v>171.37311069529378</v>
      </c>
      <c r="O25" s="4">
        <f t="shared" si="52"/>
        <v>38.465000000000003</v>
      </c>
      <c r="P25" s="6">
        <f t="shared" si="53"/>
        <v>4.4074642062990703</v>
      </c>
      <c r="Q25" s="6">
        <f t="shared" si="54"/>
        <v>0.43222458858702778</v>
      </c>
      <c r="R25" s="10"/>
      <c r="S25" s="7" t="s">
        <v>5</v>
      </c>
      <c r="T25" s="4">
        <v>1.8672299999999999</v>
      </c>
      <c r="U25" s="4">
        <v>1815.1948199999999</v>
      </c>
      <c r="V25" s="4">
        <f t="shared" si="55"/>
        <v>185.09835876675552</v>
      </c>
      <c r="W25" s="4">
        <f t="shared" si="56"/>
        <v>186.93835876675553</v>
      </c>
      <c r="X25" s="4">
        <f t="shared" si="57"/>
        <v>38.465000000000003</v>
      </c>
      <c r="Y25" s="6">
        <f t="shared" si="58"/>
        <v>4.8121242367543351</v>
      </c>
      <c r="Z25" s="6">
        <f t="shared" si="59"/>
        <v>0.47190818146366903</v>
      </c>
    </row>
    <row r="26" spans="1:27" x14ac:dyDescent="0.2">
      <c r="A26" s="8"/>
      <c r="B26" s="8"/>
      <c r="C26" s="8"/>
      <c r="D26" s="8"/>
      <c r="E26" s="8"/>
      <c r="F26" s="8"/>
      <c r="G26" s="9"/>
      <c r="H26" s="9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9"/>
      <c r="Z26" s="9"/>
    </row>
    <row r="27" spans="1:27" ht="31.5" customHeight="1" x14ac:dyDescent="0.2">
      <c r="A27" s="28" t="s">
        <v>23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9" spans="1:27" ht="15" customHeight="1" x14ac:dyDescent="0.2">
      <c r="A29" s="7" t="s">
        <v>6</v>
      </c>
      <c r="B29" s="22" t="s">
        <v>24</v>
      </c>
      <c r="C29" s="23"/>
      <c r="D29" s="23"/>
      <c r="E29" s="23"/>
      <c r="F29" s="23"/>
      <c r="G29" s="23"/>
      <c r="H29" s="24"/>
      <c r="I29" s="10"/>
      <c r="J29" s="7" t="s">
        <v>6</v>
      </c>
      <c r="K29" s="22" t="s">
        <v>27</v>
      </c>
      <c r="L29" s="23"/>
      <c r="M29" s="23"/>
      <c r="N29" s="23"/>
      <c r="O29" s="23"/>
      <c r="P29" s="23"/>
      <c r="Q29" s="24"/>
      <c r="R29" s="10"/>
      <c r="S29" s="7" t="s">
        <v>6</v>
      </c>
      <c r="T29" s="22" t="s">
        <v>31</v>
      </c>
      <c r="U29" s="23"/>
      <c r="V29" s="23"/>
      <c r="W29" s="23"/>
      <c r="X29" s="23"/>
      <c r="Y29" s="23"/>
      <c r="Z29" s="24"/>
    </row>
    <row r="30" spans="1:27" ht="38.25" x14ac:dyDescent="0.2">
      <c r="A30" s="7"/>
      <c r="B30" s="13" t="s">
        <v>35</v>
      </c>
      <c r="C30" s="7" t="s">
        <v>9</v>
      </c>
      <c r="D30" s="7" t="s">
        <v>7</v>
      </c>
      <c r="E30" s="13" t="s">
        <v>36</v>
      </c>
      <c r="F30" s="5" t="s">
        <v>46</v>
      </c>
      <c r="G30" s="7" t="s">
        <v>10</v>
      </c>
      <c r="H30" s="7" t="s">
        <v>11</v>
      </c>
      <c r="I30" s="10"/>
      <c r="J30" s="7"/>
      <c r="K30" s="13" t="s">
        <v>35</v>
      </c>
      <c r="L30" s="7" t="s">
        <v>9</v>
      </c>
      <c r="M30" s="7" t="s">
        <v>7</v>
      </c>
      <c r="N30" s="13" t="s">
        <v>36</v>
      </c>
      <c r="O30" s="5" t="s">
        <v>46</v>
      </c>
      <c r="P30" s="7" t="s">
        <v>10</v>
      </c>
      <c r="Q30" s="7" t="s">
        <v>11</v>
      </c>
      <c r="R30" s="10"/>
      <c r="S30" s="7"/>
      <c r="T30" s="13" t="s">
        <v>35</v>
      </c>
      <c r="U30" s="7" t="s">
        <v>9</v>
      </c>
      <c r="V30" s="7" t="s">
        <v>7</v>
      </c>
      <c r="W30" s="13" t="s">
        <v>36</v>
      </c>
      <c r="X30" s="5" t="s">
        <v>46</v>
      </c>
      <c r="Y30" s="7" t="s">
        <v>10</v>
      </c>
      <c r="Z30" s="7" t="s">
        <v>11</v>
      </c>
    </row>
    <row r="31" spans="1:27" x14ac:dyDescent="0.2">
      <c r="A31" s="7" t="s">
        <v>39</v>
      </c>
      <c r="B31" s="6">
        <v>1.6338999999999999</v>
      </c>
      <c r="C31" s="6">
        <v>383.37601000000001</v>
      </c>
      <c r="D31" s="6">
        <f>C31*0.101971621297793</f>
        <v>39.093473306378904</v>
      </c>
      <c r="E31" s="6">
        <f>D31+1.84</f>
        <v>40.933473306378907</v>
      </c>
      <c r="F31" s="6">
        <v>27.475000000000001</v>
      </c>
      <c r="G31" s="6">
        <f>E31/F31</f>
        <v>1.4898443423613796</v>
      </c>
      <c r="H31" s="6">
        <f>G31*0.0980665</f>
        <v>0.14610382020018223</v>
      </c>
      <c r="I31" s="10"/>
      <c r="J31" s="15" t="s">
        <v>39</v>
      </c>
      <c r="K31" s="16">
        <v>3.3594900000000001</v>
      </c>
      <c r="L31" s="16">
        <v>12412.612300000001</v>
      </c>
      <c r="M31" s="16">
        <f>L31*0.101971621297793</f>
        <v>1265.7342007719274</v>
      </c>
      <c r="N31" s="16">
        <f>M31+1.84</f>
        <v>1267.5742007719273</v>
      </c>
      <c r="O31" s="16">
        <v>19.942</v>
      </c>
      <c r="P31" s="16">
        <f>N31/O31</f>
        <v>63.563042862898769</v>
      </c>
      <c r="Q31" s="16">
        <f>P31*0.0980665</f>
        <v>6.2334051429144619</v>
      </c>
      <c r="R31" s="10" t="s">
        <v>54</v>
      </c>
      <c r="S31" s="15" t="s">
        <v>39</v>
      </c>
      <c r="T31" s="21" t="s">
        <v>52</v>
      </c>
      <c r="U31" s="16">
        <v>0</v>
      </c>
      <c r="V31" s="16">
        <f>U31*0.101971621297793</f>
        <v>0</v>
      </c>
      <c r="W31" s="16">
        <f>V31+1.84</f>
        <v>1.84</v>
      </c>
      <c r="X31" s="16">
        <v>15.754</v>
      </c>
      <c r="Y31" s="16">
        <f>W31/X31</f>
        <v>0.1167957344166561</v>
      </c>
      <c r="Z31" s="16">
        <f>Y31*0.0980665</f>
        <v>1.1453748889171006E-2</v>
      </c>
      <c r="AA31" s="3" t="s">
        <v>57</v>
      </c>
    </row>
    <row r="32" spans="1:27" x14ac:dyDescent="0.2">
      <c r="A32" s="7" t="s">
        <v>40</v>
      </c>
      <c r="B32" s="6">
        <v>1.6339699999999999</v>
      </c>
      <c r="C32" s="6">
        <v>610.59271000000001</v>
      </c>
      <c r="D32" s="6">
        <f t="shared" ref="D32:D35" si="60">C32*0.101971621297793</f>
        <v>62.263128591313141</v>
      </c>
      <c r="E32" s="6">
        <f t="shared" ref="E32:E34" si="61">D32+1.84</f>
        <v>64.103128591313137</v>
      </c>
      <c r="F32" s="6">
        <v>20.640999999999998</v>
      </c>
      <c r="G32" s="6">
        <f t="shared" ref="G32:G34" si="62">E32/F32</f>
        <v>3.1056212679285471</v>
      </c>
      <c r="H32" s="6">
        <f t="shared" ref="H32:H34" si="63">G32*0.0980665</f>
        <v>0.30455740807131487</v>
      </c>
      <c r="I32" s="10"/>
      <c r="J32" s="15" t="s">
        <v>40</v>
      </c>
      <c r="K32" s="6">
        <v>0.3831</v>
      </c>
      <c r="L32" s="6">
        <v>16.58953</v>
      </c>
      <c r="M32" s="6">
        <f t="shared" ref="M32:M33" si="64">L32*0.101971621297793</f>
        <v>1.6916612706683758</v>
      </c>
      <c r="N32" s="6">
        <f t="shared" ref="N32:N33" si="65">M32+1.84</f>
        <v>3.5316612706683759</v>
      </c>
      <c r="O32" s="6">
        <v>23.422000000000001</v>
      </c>
      <c r="P32" s="6">
        <f t="shared" ref="P32:P36" si="66">N32/O32</f>
        <v>0.15078393265598053</v>
      </c>
      <c r="Q32" s="6">
        <f t="shared" ref="Q32:Q36" si="67">P32*0.0980665</f>
        <v>1.4786852531807716E-2</v>
      </c>
      <c r="R32" s="10"/>
      <c r="S32" s="15" t="s">
        <v>40</v>
      </c>
      <c r="T32" s="21" t="s">
        <v>52</v>
      </c>
      <c r="U32" s="16">
        <v>0</v>
      </c>
      <c r="V32" s="16">
        <f t="shared" ref="V32:V36" si="68">U32*0.101971621297793</f>
        <v>0</v>
      </c>
      <c r="W32" s="16">
        <f t="shared" ref="W32:W36" si="69">V32+1.84</f>
        <v>1.84</v>
      </c>
      <c r="X32" s="16">
        <v>15.754</v>
      </c>
      <c r="Y32" s="16">
        <f t="shared" ref="Y32:Y36" si="70">W32/X32</f>
        <v>0.1167957344166561</v>
      </c>
      <c r="Z32" s="16">
        <f t="shared" ref="Z32:Z36" si="71">Y32*0.0980665</f>
        <v>1.1453748889171006E-2</v>
      </c>
      <c r="AA32" s="3" t="s">
        <v>57</v>
      </c>
    </row>
    <row r="33" spans="1:27" x14ac:dyDescent="0.2">
      <c r="A33" s="15" t="s">
        <v>41</v>
      </c>
      <c r="B33" s="6">
        <v>1.3006500000000001</v>
      </c>
      <c r="C33" s="6">
        <v>350.89553999999998</v>
      </c>
      <c r="D33" s="6">
        <f t="shared" si="60"/>
        <v>35.78138711996457</v>
      </c>
      <c r="E33" s="6">
        <f t="shared" si="61"/>
        <v>37.621387119964574</v>
      </c>
      <c r="F33" s="6">
        <v>21.34</v>
      </c>
      <c r="G33" s="6">
        <f t="shared" si="62"/>
        <v>1.7629515988736915</v>
      </c>
      <c r="H33" s="6">
        <f t="shared" si="63"/>
        <v>0.17288649297094685</v>
      </c>
      <c r="I33" s="10"/>
      <c r="J33" s="15" t="s">
        <v>41</v>
      </c>
      <c r="K33" s="6">
        <v>1.4828600000000001</v>
      </c>
      <c r="L33" s="6">
        <v>621.90692000000001</v>
      </c>
      <c r="M33" s="6">
        <f t="shared" si="64"/>
        <v>63.416856928716847</v>
      </c>
      <c r="N33" s="6">
        <f t="shared" si="65"/>
        <v>65.256856928716843</v>
      </c>
      <c r="O33" s="6">
        <v>20.641999999999999</v>
      </c>
      <c r="P33" s="6">
        <f t="shared" si="66"/>
        <v>3.1613630912080635</v>
      </c>
      <c r="Q33" s="6">
        <f t="shared" si="67"/>
        <v>0.31002381358395553</v>
      </c>
      <c r="R33" s="10"/>
      <c r="S33" s="15" t="s">
        <v>41</v>
      </c>
      <c r="T33" s="6">
        <v>1.9492700000000001</v>
      </c>
      <c r="U33" s="6">
        <v>716.22802999999999</v>
      </c>
      <c r="V33" s="6">
        <f t="shared" si="68"/>
        <v>73.034933438024325</v>
      </c>
      <c r="W33" s="6">
        <f t="shared" si="69"/>
        <v>74.874933438024328</v>
      </c>
      <c r="X33" s="6">
        <v>22.73</v>
      </c>
      <c r="Y33" s="6">
        <f t="shared" si="70"/>
        <v>3.294101779059583</v>
      </c>
      <c r="Z33" s="6">
        <f t="shared" si="71"/>
        <v>0.3230410321161466</v>
      </c>
    </row>
    <row r="34" spans="1:27" x14ac:dyDescent="0.2">
      <c r="A34" s="15" t="s">
        <v>62</v>
      </c>
      <c r="B34" s="6">
        <v>1.03399</v>
      </c>
      <c r="C34" s="6">
        <v>794.61847</v>
      </c>
      <c r="D34" s="6">
        <f t="shared" si="60"/>
        <v>81.028533699071687</v>
      </c>
      <c r="E34" s="6">
        <f t="shared" si="61"/>
        <v>82.868533699071691</v>
      </c>
      <c r="F34" s="6">
        <v>22.73</v>
      </c>
      <c r="G34" s="6">
        <f t="shared" si="62"/>
        <v>3.6457779894004263</v>
      </c>
      <c r="H34" s="6">
        <f t="shared" si="63"/>
        <v>0.35752868719753689</v>
      </c>
      <c r="I34" s="10"/>
      <c r="J34" s="15" t="s">
        <v>62</v>
      </c>
      <c r="K34" s="6">
        <v>1.0161</v>
      </c>
      <c r="L34" s="18">
        <v>358.36090000000002</v>
      </c>
      <c r="M34" s="6">
        <f>L34*0.101971621297793</f>
        <v>36.542641982736271</v>
      </c>
      <c r="N34" s="6">
        <f>M34+1.84</f>
        <v>38.382641982736274</v>
      </c>
      <c r="O34" s="6">
        <v>20.641999999999999</v>
      </c>
      <c r="P34" s="6">
        <f t="shared" si="66"/>
        <v>1.859443948393386</v>
      </c>
      <c r="Q34" s="6">
        <f t="shared" si="67"/>
        <v>0.18234915996511999</v>
      </c>
      <c r="R34" s="10"/>
      <c r="S34" s="15" t="s">
        <v>62</v>
      </c>
      <c r="T34" s="6">
        <v>0.81618999999999997</v>
      </c>
      <c r="U34" s="6">
        <v>636.85657000000003</v>
      </c>
      <c r="V34" s="6">
        <f t="shared" si="68"/>
        <v>64.941296977051394</v>
      </c>
      <c r="W34" s="6">
        <f t="shared" si="69"/>
        <v>66.781296977051397</v>
      </c>
      <c r="X34" s="6">
        <v>19.242000000000001</v>
      </c>
      <c r="Y34" s="6">
        <f t="shared" si="70"/>
        <v>3.4706006120492359</v>
      </c>
      <c r="Z34" s="6">
        <f t="shared" si="71"/>
        <v>0.34034965492152641</v>
      </c>
    </row>
    <row r="35" spans="1:27" x14ac:dyDescent="0.2">
      <c r="A35" s="15" t="s">
        <v>63</v>
      </c>
      <c r="B35" s="18">
        <v>1.4673099999999999</v>
      </c>
      <c r="C35" s="18">
        <v>483.39182</v>
      </c>
      <c r="D35" s="6">
        <f t="shared" si="60"/>
        <v>49.292247607490921</v>
      </c>
      <c r="E35" s="6">
        <f t="shared" ref="E35" si="72">D35+1.84</f>
        <v>51.132247607490925</v>
      </c>
      <c r="F35" s="6">
        <v>22.8</v>
      </c>
      <c r="G35" s="6">
        <f t="shared" ref="G35" si="73">E35/F35</f>
        <v>2.2426424389250403</v>
      </c>
      <c r="H35" s="6">
        <f t="shared" ref="H35" si="74">G35*0.0980665</f>
        <v>0.21992809473684247</v>
      </c>
      <c r="J35" s="15" t="s">
        <v>63</v>
      </c>
      <c r="K35" s="16">
        <v>0</v>
      </c>
      <c r="L35" s="16">
        <v>0</v>
      </c>
      <c r="M35" s="16">
        <f>L35*0.101971621297793</f>
        <v>0</v>
      </c>
      <c r="N35" s="16">
        <f>M35+1.84</f>
        <v>1.84</v>
      </c>
      <c r="O35" s="16">
        <v>20.641999999999999</v>
      </c>
      <c r="P35" s="16">
        <f t="shared" si="66"/>
        <v>8.9138649355682595E-2</v>
      </c>
      <c r="Q35" s="16">
        <f t="shared" si="67"/>
        <v>8.7415153570390477E-3</v>
      </c>
      <c r="R35" s="10" t="s">
        <v>55</v>
      </c>
      <c r="S35" s="15" t="s">
        <v>63</v>
      </c>
      <c r="T35" s="6">
        <v>1.9824299999999999</v>
      </c>
      <c r="U35" s="6">
        <v>576.03552000000002</v>
      </c>
      <c r="V35" s="6">
        <f t="shared" si="68"/>
        <v>58.739275899517267</v>
      </c>
      <c r="W35" s="6">
        <f t="shared" si="69"/>
        <v>60.57927589951727</v>
      </c>
      <c r="X35" s="6">
        <v>15.754</v>
      </c>
      <c r="Y35" s="6">
        <f t="shared" si="70"/>
        <v>3.8453266408224751</v>
      </c>
      <c r="Z35" s="6">
        <f t="shared" si="71"/>
        <v>0.37709772502221728</v>
      </c>
    </row>
    <row r="36" spans="1:27" x14ac:dyDescent="0.2">
      <c r="A36" s="15" t="s">
        <v>64</v>
      </c>
      <c r="B36" s="16">
        <v>0</v>
      </c>
      <c r="C36" s="16">
        <v>0</v>
      </c>
      <c r="D36" s="16">
        <f>C36*0.101971621297793</f>
        <v>0</v>
      </c>
      <c r="E36" s="16">
        <f>D36+1.84</f>
        <v>1.84</v>
      </c>
      <c r="F36" s="16">
        <v>21.687999999999999</v>
      </c>
      <c r="G36" s="16">
        <f>E36/F36</f>
        <v>8.4839542604205093E-2</v>
      </c>
      <c r="H36" s="16">
        <f>G36*0.0980665</f>
        <v>8.3199170047952783E-3</v>
      </c>
      <c r="I36" s="10" t="s">
        <v>45</v>
      </c>
      <c r="J36" s="15" t="s">
        <v>64</v>
      </c>
      <c r="K36" s="6">
        <v>1.48255</v>
      </c>
      <c r="L36" s="6">
        <v>303.53415000000001</v>
      </c>
      <c r="M36" s="6">
        <f>L36*0.101971621297793</f>
        <v>30.951869394747494</v>
      </c>
      <c r="N36" s="6">
        <f>M36+1.84</f>
        <v>32.791869394747494</v>
      </c>
      <c r="O36" s="6">
        <v>22.036000000000001</v>
      </c>
      <c r="P36" s="6">
        <f t="shared" si="66"/>
        <v>1.488104437953689</v>
      </c>
      <c r="Q36" s="6">
        <f t="shared" si="67"/>
        <v>0.14593319386458545</v>
      </c>
      <c r="R36" s="10"/>
      <c r="S36" s="15" t="s">
        <v>64</v>
      </c>
      <c r="T36" s="6">
        <v>1.3159099999999999</v>
      </c>
      <c r="U36" s="6">
        <v>729.51080000000002</v>
      </c>
      <c r="V36" s="6">
        <f t="shared" si="68"/>
        <v>74.389399030250004</v>
      </c>
      <c r="W36" s="6">
        <f t="shared" si="69"/>
        <v>76.229399030250008</v>
      </c>
      <c r="X36" s="6">
        <v>19.242000000000001</v>
      </c>
      <c r="Y36" s="6">
        <f t="shared" si="70"/>
        <v>3.9616151663158718</v>
      </c>
      <c r="Z36" s="6">
        <f t="shared" si="71"/>
        <v>0.38850173370751545</v>
      </c>
    </row>
    <row r="37" spans="1:27" x14ac:dyDescent="0.2">
      <c r="I37" s="10"/>
      <c r="R37" s="10"/>
    </row>
    <row r="38" spans="1:27" ht="15" customHeight="1" x14ac:dyDescent="0.2">
      <c r="A38" s="7" t="s">
        <v>6</v>
      </c>
      <c r="B38" s="25" t="s">
        <v>25</v>
      </c>
      <c r="C38" s="26"/>
      <c r="D38" s="26"/>
      <c r="E38" s="26"/>
      <c r="F38" s="26"/>
      <c r="G38" s="26"/>
      <c r="H38" s="27"/>
      <c r="I38" s="10"/>
      <c r="J38" s="7" t="s">
        <v>6</v>
      </c>
      <c r="K38" s="25" t="s">
        <v>28</v>
      </c>
      <c r="L38" s="26"/>
      <c r="M38" s="26"/>
      <c r="N38" s="26"/>
      <c r="O38" s="26"/>
      <c r="P38" s="26"/>
      <c r="Q38" s="27"/>
      <c r="R38" s="10"/>
      <c r="S38" s="7" t="s">
        <v>6</v>
      </c>
      <c r="T38" s="32" t="s">
        <v>50</v>
      </c>
      <c r="U38" s="33"/>
      <c r="V38" s="33"/>
      <c r="W38" s="33"/>
      <c r="X38" s="33"/>
      <c r="Y38" s="33"/>
      <c r="Z38" s="34"/>
    </row>
    <row r="39" spans="1:27" ht="38.25" x14ac:dyDescent="0.2">
      <c r="A39" s="7"/>
      <c r="B39" s="13" t="s">
        <v>35</v>
      </c>
      <c r="C39" s="7" t="s">
        <v>9</v>
      </c>
      <c r="D39" s="7" t="s">
        <v>7</v>
      </c>
      <c r="E39" s="13" t="s">
        <v>36</v>
      </c>
      <c r="F39" s="5" t="s">
        <v>46</v>
      </c>
      <c r="G39" s="7" t="s">
        <v>10</v>
      </c>
      <c r="H39" s="7" t="s">
        <v>11</v>
      </c>
      <c r="I39" s="10"/>
      <c r="J39" s="7"/>
      <c r="K39" s="13" t="s">
        <v>35</v>
      </c>
      <c r="L39" s="7" t="s">
        <v>9</v>
      </c>
      <c r="M39" s="7" t="s">
        <v>7</v>
      </c>
      <c r="N39" s="13" t="s">
        <v>36</v>
      </c>
      <c r="O39" s="5" t="s">
        <v>46</v>
      </c>
      <c r="P39" s="7" t="s">
        <v>10</v>
      </c>
      <c r="Q39" s="7" t="s">
        <v>11</v>
      </c>
      <c r="R39" s="10"/>
      <c r="S39" s="7"/>
      <c r="T39" s="13" t="s">
        <v>35</v>
      </c>
      <c r="U39" s="7" t="s">
        <v>9</v>
      </c>
      <c r="V39" s="7" t="s">
        <v>7</v>
      </c>
      <c r="W39" s="13" t="s">
        <v>36</v>
      </c>
      <c r="X39" s="5" t="s">
        <v>46</v>
      </c>
      <c r="Y39" s="7" t="s">
        <v>10</v>
      </c>
      <c r="Z39" s="7" t="s">
        <v>11</v>
      </c>
    </row>
    <row r="40" spans="1:27" x14ac:dyDescent="0.2">
      <c r="A40" s="7" t="s">
        <v>42</v>
      </c>
      <c r="B40" s="6">
        <v>1.83389</v>
      </c>
      <c r="C40" s="6">
        <v>826.77990999999997</v>
      </c>
      <c r="D40" s="6">
        <f>C40*0.101971621297793</f>
        <v>84.308087879143372</v>
      </c>
      <c r="E40" s="6">
        <f>D40+1.84</f>
        <v>86.148087879143375</v>
      </c>
      <c r="F40" s="6">
        <v>17.843</v>
      </c>
      <c r="G40" s="6">
        <f>E40/F40</f>
        <v>4.8281167897294948</v>
      </c>
      <c r="H40" s="6">
        <f>G40*0.0980665</f>
        <v>0.47347651516000749</v>
      </c>
      <c r="I40" s="10"/>
      <c r="J40" s="15" t="s">
        <v>42</v>
      </c>
      <c r="K40" s="6">
        <v>1.58209</v>
      </c>
      <c r="L40" s="6">
        <v>1115.7745399999999</v>
      </c>
      <c r="M40" s="6">
        <f>L40*0.101971621297793</f>
        <v>113.77733884659918</v>
      </c>
      <c r="N40" s="6">
        <f>M40+1.84</f>
        <v>115.61733884659918</v>
      </c>
      <c r="O40" s="6">
        <v>19.242000000000001</v>
      </c>
      <c r="P40" s="6">
        <f>N40/O40</f>
        <v>6.0085926019436222</v>
      </c>
      <c r="Q40" s="6">
        <f>P40*0.0980665</f>
        <v>0.58924164639850418</v>
      </c>
      <c r="R40" s="10"/>
      <c r="S40" s="15" t="s">
        <v>42</v>
      </c>
      <c r="T40" s="20" t="s">
        <v>52</v>
      </c>
      <c r="U40" s="20" t="s">
        <v>52</v>
      </c>
      <c r="V40" s="20" t="s">
        <v>52</v>
      </c>
      <c r="W40" s="20" t="s">
        <v>52</v>
      </c>
      <c r="X40" s="20" t="s">
        <v>52</v>
      </c>
      <c r="Y40" s="20" t="s">
        <v>52</v>
      </c>
      <c r="Z40" s="20" t="s">
        <v>52</v>
      </c>
      <c r="AA40" s="3" t="s">
        <v>58</v>
      </c>
    </row>
    <row r="41" spans="1:27" x14ac:dyDescent="0.2">
      <c r="A41" s="7" t="s">
        <v>43</v>
      </c>
      <c r="B41" s="6">
        <v>1.03399</v>
      </c>
      <c r="C41" s="6">
        <v>675.96875</v>
      </c>
      <c r="D41" s="6">
        <f t="shared" ref="D41:D45" si="75">C41*0.101971621297793</f>
        <v>68.929629384142515</v>
      </c>
      <c r="E41" s="6">
        <f t="shared" ref="E41:E45" si="76">D41+1.84</f>
        <v>70.769629384142519</v>
      </c>
      <c r="F41" s="6">
        <v>15.754</v>
      </c>
      <c r="G41" s="6">
        <f t="shared" ref="G41:G45" si="77">E41/F41</f>
        <v>4.4921689338671147</v>
      </c>
      <c r="H41" s="6">
        <f t="shared" ref="H41:H45" si="78">G41*0.0980665</f>
        <v>0.4405312847530794</v>
      </c>
      <c r="I41" s="10"/>
      <c r="J41" s="15" t="s">
        <v>43</v>
      </c>
      <c r="K41" s="6">
        <v>1.85093</v>
      </c>
      <c r="L41" s="6">
        <v>632.55542000000003</v>
      </c>
      <c r="M41" s="6">
        <f t="shared" ref="M41:M45" si="79">L41*0.101971621297793</f>
        <v>64.502701738106396</v>
      </c>
      <c r="N41" s="6">
        <f t="shared" ref="N41:N45" si="80">M41+1.84</f>
        <v>66.342701738106399</v>
      </c>
      <c r="O41" s="6">
        <v>20.641999999999999</v>
      </c>
      <c r="P41" s="6">
        <f t="shared" ref="P41:P45" si="81">N41/O41</f>
        <v>3.2139667540987502</v>
      </c>
      <c r="Q41" s="6">
        <f t="shared" ref="Q41:Q45" si="82">P41*0.0980665</f>
        <v>0.31518247069082511</v>
      </c>
      <c r="R41" s="10"/>
      <c r="S41" s="15" t="s">
        <v>43</v>
      </c>
      <c r="T41" s="6">
        <v>1.2491300000000001</v>
      </c>
      <c r="U41" s="6">
        <v>1498.26233</v>
      </c>
      <c r="V41" s="6">
        <f t="shared" ref="V41:V45" si="83">U41*0.101971621297793</f>
        <v>152.78023891950897</v>
      </c>
      <c r="W41" s="6">
        <f t="shared" ref="W41:W45" si="84">V41+1.84</f>
        <v>154.62023891950898</v>
      </c>
      <c r="X41" s="6">
        <v>18.542000000000002</v>
      </c>
      <c r="Y41" s="6">
        <f t="shared" ref="Y41:Y45" si="85">W41/X41</f>
        <v>8.3389191521685344</v>
      </c>
      <c r="Z41" s="6">
        <f t="shared" ref="Z41:Z45" si="86">Y41*0.0980665</f>
        <v>0.81776861503613563</v>
      </c>
    </row>
    <row r="42" spans="1:27" x14ac:dyDescent="0.2">
      <c r="A42" s="15" t="s">
        <v>44</v>
      </c>
      <c r="B42" s="6">
        <v>1.5672299999999999</v>
      </c>
      <c r="C42" s="6">
        <v>968.58923000000004</v>
      </c>
      <c r="D42" s="6">
        <f t="shared" si="75"/>
        <v>98.768614154680918</v>
      </c>
      <c r="E42" s="6">
        <f t="shared" si="76"/>
        <v>100.60861415468092</v>
      </c>
      <c r="F42" s="6">
        <v>20.640999999999998</v>
      </c>
      <c r="G42" s="6">
        <f t="shared" si="77"/>
        <v>4.8742122065152333</v>
      </c>
      <c r="H42" s="6">
        <f t="shared" si="78"/>
        <v>0.47799693135022614</v>
      </c>
      <c r="I42" s="10"/>
      <c r="J42" s="15" t="s">
        <v>44</v>
      </c>
      <c r="K42" s="6">
        <v>1.31592</v>
      </c>
      <c r="L42" s="6">
        <v>684.28832999999997</v>
      </c>
      <c r="M42" s="6">
        <f t="shared" si="79"/>
        <v>69.777990445259206</v>
      </c>
      <c r="N42" s="6">
        <f t="shared" si="80"/>
        <v>71.61799044525921</v>
      </c>
      <c r="O42" s="6">
        <v>18.542000000000002</v>
      </c>
      <c r="P42" s="6">
        <f t="shared" si="81"/>
        <v>3.8624738671804124</v>
      </c>
      <c r="Q42" s="6">
        <f t="shared" si="82"/>
        <v>0.37877929349584794</v>
      </c>
      <c r="R42" s="10"/>
      <c r="S42" s="15" t="s">
        <v>44</v>
      </c>
      <c r="T42" s="6">
        <v>2.0496699999999999</v>
      </c>
      <c r="U42" s="6">
        <v>1619.76331</v>
      </c>
      <c r="V42" s="6">
        <f t="shared" si="83"/>
        <v>165.16989083937969</v>
      </c>
      <c r="W42" s="6">
        <f t="shared" si="84"/>
        <v>167.00989083937969</v>
      </c>
      <c r="X42" s="6">
        <v>22.036000000000001</v>
      </c>
      <c r="Y42" s="6">
        <f t="shared" si="85"/>
        <v>7.5789567452976803</v>
      </c>
      <c r="Z42" s="6">
        <f t="shared" si="86"/>
        <v>0.74324176166273492</v>
      </c>
    </row>
    <row r="43" spans="1:27" x14ac:dyDescent="0.2">
      <c r="A43" s="15" t="s">
        <v>59</v>
      </c>
      <c r="B43" s="6">
        <v>3.3340100000000001</v>
      </c>
      <c r="C43" s="6">
        <v>1039.6269500000001</v>
      </c>
      <c r="D43" s="6">
        <f t="shared" si="75"/>
        <v>106.01244563637958</v>
      </c>
      <c r="E43" s="6">
        <f t="shared" si="76"/>
        <v>107.85244563637958</v>
      </c>
      <c r="F43" s="6">
        <v>16.795999999999999</v>
      </c>
      <c r="G43" s="6">
        <f t="shared" si="77"/>
        <v>6.4213173158120735</v>
      </c>
      <c r="H43" s="6">
        <f t="shared" si="78"/>
        <v>0.62971611455108467</v>
      </c>
      <c r="I43" s="10"/>
      <c r="J43" s="15" t="s">
        <v>59</v>
      </c>
      <c r="K43" s="6">
        <v>1.27573</v>
      </c>
      <c r="L43" s="6">
        <v>724.45196999999996</v>
      </c>
      <c r="M43" s="6">
        <f t="shared" si="79"/>
        <v>73.873541933280094</v>
      </c>
      <c r="N43" s="6">
        <f t="shared" si="80"/>
        <v>75.713541933280098</v>
      </c>
      <c r="O43" s="6">
        <v>15.754</v>
      </c>
      <c r="P43" s="6">
        <f t="shared" si="81"/>
        <v>4.8059884431433346</v>
      </c>
      <c r="Q43" s="6">
        <f t="shared" si="82"/>
        <v>0.47130646565951584</v>
      </c>
      <c r="R43" s="10"/>
      <c r="S43" s="15" t="s">
        <v>59</v>
      </c>
      <c r="T43" s="6">
        <v>1.9798899999999999</v>
      </c>
      <c r="U43" s="6">
        <v>1245.5991200000001</v>
      </c>
      <c r="V43" s="6">
        <f t="shared" si="83"/>
        <v>127.01576175350422</v>
      </c>
      <c r="W43" s="6">
        <f t="shared" si="84"/>
        <v>128.85576175350423</v>
      </c>
      <c r="X43" s="6">
        <v>20.640999999999998</v>
      </c>
      <c r="Y43" s="6">
        <f t="shared" si="85"/>
        <v>6.2427092560197783</v>
      </c>
      <c r="Z43" s="6">
        <f t="shared" si="86"/>
        <v>0.61220064725546364</v>
      </c>
    </row>
    <row r="44" spans="1:27" x14ac:dyDescent="0.2">
      <c r="A44" s="15" t="s">
        <v>60</v>
      </c>
      <c r="B44" s="6">
        <v>3.1006100000000001</v>
      </c>
      <c r="C44" s="6">
        <v>1471.3167699999999</v>
      </c>
      <c r="D44" s="6">
        <f t="shared" si="75"/>
        <v>150.03255647953199</v>
      </c>
      <c r="E44" s="6">
        <f t="shared" si="76"/>
        <v>151.87255647953199</v>
      </c>
      <c r="F44" s="6">
        <v>19.242000000000001</v>
      </c>
      <c r="G44" s="6">
        <f t="shared" si="77"/>
        <v>7.8927635630148627</v>
      </c>
      <c r="H44" s="6">
        <f t="shared" si="78"/>
        <v>0.774015697952397</v>
      </c>
      <c r="I44" s="10"/>
      <c r="J44" s="15" t="s">
        <v>60</v>
      </c>
      <c r="K44" s="6">
        <v>1.3491500000000001</v>
      </c>
      <c r="L44" s="6">
        <v>966.06726000000003</v>
      </c>
      <c r="M44" s="6">
        <f t="shared" si="79"/>
        <v>98.511444784916534</v>
      </c>
      <c r="N44" s="6">
        <f t="shared" si="80"/>
        <v>100.35144478491654</v>
      </c>
      <c r="O44" s="6">
        <v>19.942</v>
      </c>
      <c r="P44" s="6">
        <f t="shared" si="81"/>
        <v>5.0321655192516568</v>
      </c>
      <c r="Q44" s="6">
        <f t="shared" si="82"/>
        <v>0.49348685989369262</v>
      </c>
      <c r="R44" s="10"/>
      <c r="S44" s="15" t="s">
        <v>60</v>
      </c>
      <c r="T44" s="6">
        <v>2.0122100000000001</v>
      </c>
      <c r="U44" s="6">
        <v>1446.5529799999999</v>
      </c>
      <c r="V44" s="6">
        <f t="shared" si="83"/>
        <v>147.50735266375392</v>
      </c>
      <c r="W44" s="6">
        <f t="shared" si="84"/>
        <v>149.34735266375392</v>
      </c>
      <c r="X44" s="6">
        <v>19.271999999999998</v>
      </c>
      <c r="Y44" s="6">
        <f t="shared" si="85"/>
        <v>7.7494475230258368</v>
      </c>
      <c r="Z44" s="6">
        <f t="shared" si="86"/>
        <v>0.75996119551681318</v>
      </c>
    </row>
    <row r="45" spans="1:27" x14ac:dyDescent="0.2">
      <c r="A45" s="15" t="s">
        <v>61</v>
      </c>
      <c r="B45" s="6">
        <v>1.5339799999999999</v>
      </c>
      <c r="C45" s="6">
        <v>1413.2550000000001</v>
      </c>
      <c r="D45" s="6">
        <f t="shared" si="75"/>
        <v>144.11190365721245</v>
      </c>
      <c r="E45" s="6">
        <f t="shared" si="76"/>
        <v>145.95190365721245</v>
      </c>
      <c r="F45" s="6">
        <v>24.109000000000002</v>
      </c>
      <c r="G45" s="6">
        <f t="shared" si="77"/>
        <v>6.0538348192464406</v>
      </c>
      <c r="H45" s="6">
        <f t="shared" si="78"/>
        <v>0.59367839230163111</v>
      </c>
      <c r="I45" s="10"/>
      <c r="J45" s="15" t="s">
        <v>61</v>
      </c>
      <c r="K45" s="6">
        <v>1.31335</v>
      </c>
      <c r="L45" s="6">
        <v>1146.7497599999999</v>
      </c>
      <c r="M45" s="6">
        <f t="shared" si="79"/>
        <v>116.935932250055</v>
      </c>
      <c r="N45" s="6">
        <f t="shared" si="80"/>
        <v>118.77593225005501</v>
      </c>
      <c r="O45" s="6">
        <v>17.145</v>
      </c>
      <c r="P45" s="6">
        <f t="shared" si="81"/>
        <v>6.9277300816596679</v>
      </c>
      <c r="Q45" s="6">
        <f t="shared" si="82"/>
        <v>0.67937824205307784</v>
      </c>
      <c r="R45" s="10"/>
      <c r="S45" s="15" t="s">
        <v>61</v>
      </c>
      <c r="T45" s="6">
        <v>1.5437799999999999</v>
      </c>
      <c r="U45" s="6">
        <v>1321.83411</v>
      </c>
      <c r="V45" s="6">
        <f t="shared" si="83"/>
        <v>134.78956728342524</v>
      </c>
      <c r="W45" s="6">
        <f t="shared" si="84"/>
        <v>136.62956728342525</v>
      </c>
      <c r="X45" s="6">
        <v>19.271999999999998</v>
      </c>
      <c r="Y45" s="6">
        <f t="shared" si="85"/>
        <v>7.0895375302732075</v>
      </c>
      <c r="Z45" s="6">
        <f t="shared" si="86"/>
        <v>0.6952461322125375</v>
      </c>
    </row>
    <row r="46" spans="1:27" s="10" customFormat="1" x14ac:dyDescent="0.2">
      <c r="A46" s="12"/>
      <c r="B46" s="19"/>
      <c r="C46" s="19"/>
      <c r="D46" s="19"/>
      <c r="E46" s="19"/>
      <c r="F46" s="19"/>
      <c r="G46" s="19"/>
      <c r="H46" s="19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7" ht="15" customHeight="1" x14ac:dyDescent="0.2">
      <c r="A47" s="7" t="s">
        <v>6</v>
      </c>
      <c r="B47" s="22" t="s">
        <v>26</v>
      </c>
      <c r="C47" s="23"/>
      <c r="D47" s="23"/>
      <c r="E47" s="23"/>
      <c r="F47" s="23"/>
      <c r="G47" s="23"/>
      <c r="H47" s="24"/>
      <c r="I47" s="10"/>
      <c r="J47" s="7" t="s">
        <v>6</v>
      </c>
      <c r="K47" s="22" t="s">
        <v>29</v>
      </c>
      <c r="L47" s="23"/>
      <c r="M47" s="23"/>
      <c r="N47" s="23"/>
      <c r="O47" s="23"/>
      <c r="P47" s="23"/>
      <c r="Q47" s="24"/>
      <c r="R47" s="10"/>
      <c r="S47" s="7" t="s">
        <v>6</v>
      </c>
      <c r="T47" s="22" t="s">
        <v>32</v>
      </c>
      <c r="U47" s="23"/>
      <c r="V47" s="23"/>
      <c r="W47" s="23"/>
      <c r="X47" s="23"/>
      <c r="Y47" s="23"/>
      <c r="Z47" s="24"/>
    </row>
    <row r="48" spans="1:27" ht="38.25" x14ac:dyDescent="0.2">
      <c r="A48" s="7"/>
      <c r="B48" s="13" t="s">
        <v>35</v>
      </c>
      <c r="C48" s="7" t="s">
        <v>9</v>
      </c>
      <c r="D48" s="7" t="s">
        <v>7</v>
      </c>
      <c r="E48" s="13" t="s">
        <v>36</v>
      </c>
      <c r="F48" s="5" t="s">
        <v>46</v>
      </c>
      <c r="G48" s="7" t="s">
        <v>10</v>
      </c>
      <c r="H48" s="7" t="s">
        <v>11</v>
      </c>
      <c r="I48" s="10"/>
      <c r="J48" s="7"/>
      <c r="K48" s="13" t="s">
        <v>35</v>
      </c>
      <c r="L48" s="7" t="s">
        <v>9</v>
      </c>
      <c r="M48" s="7" t="s">
        <v>7</v>
      </c>
      <c r="N48" s="13" t="s">
        <v>36</v>
      </c>
      <c r="O48" s="5" t="s">
        <v>46</v>
      </c>
      <c r="P48" s="7" t="s">
        <v>10</v>
      </c>
      <c r="Q48" s="7" t="s">
        <v>11</v>
      </c>
      <c r="R48" s="10"/>
      <c r="S48" s="7"/>
      <c r="T48" s="13" t="s">
        <v>35</v>
      </c>
      <c r="U48" s="7" t="s">
        <v>9</v>
      </c>
      <c r="V48" s="7" t="s">
        <v>7</v>
      </c>
      <c r="W48" s="13" t="s">
        <v>36</v>
      </c>
      <c r="X48" s="5" t="s">
        <v>46</v>
      </c>
      <c r="Y48" s="7" t="s">
        <v>10</v>
      </c>
      <c r="Z48" s="7" t="s">
        <v>11</v>
      </c>
    </row>
    <row r="49" spans="1:26" x14ac:dyDescent="0.2">
      <c r="A49" s="15" t="s">
        <v>39</v>
      </c>
      <c r="B49" s="6">
        <v>1.23383</v>
      </c>
      <c r="C49" s="6">
        <v>313.77872000000002</v>
      </c>
      <c r="D49" s="6">
        <f>C49*0.101971621297793</f>
        <v>31.996524807146226</v>
      </c>
      <c r="E49" s="6">
        <f>D49+1.84</f>
        <v>33.836524807146226</v>
      </c>
      <c r="F49" s="6">
        <v>26.146000000000001</v>
      </c>
      <c r="G49" s="6">
        <f>E49/F49</f>
        <v>1.2941377192360677</v>
      </c>
      <c r="H49" s="6">
        <f>G49*0.0980665</f>
        <v>0.12691155664346385</v>
      </c>
      <c r="I49" s="10"/>
      <c r="J49" s="15" t="s">
        <v>39</v>
      </c>
      <c r="K49" s="20" t="s">
        <v>52</v>
      </c>
      <c r="L49" s="21" t="s">
        <v>52</v>
      </c>
      <c r="M49" s="16">
        <v>0</v>
      </c>
      <c r="N49" s="16">
        <f>M49+1.84</f>
        <v>1.84</v>
      </c>
      <c r="O49" s="16">
        <v>22.73</v>
      </c>
      <c r="P49" s="16">
        <f>N49/O49</f>
        <v>8.0950285965684127E-2</v>
      </c>
      <c r="Q49" s="16">
        <f>P49*0.0980665</f>
        <v>7.9385112186537623E-3</v>
      </c>
      <c r="R49" s="10" t="s">
        <v>51</v>
      </c>
      <c r="S49" s="15" t="s">
        <v>39</v>
      </c>
      <c r="T49" s="6">
        <v>1.5174300000000001</v>
      </c>
      <c r="U49" s="6">
        <v>731.32275000000004</v>
      </c>
      <c r="V49" s="6">
        <f t="shared" ref="V49:V54" si="87">U49*0.101971621297793</f>
        <v>74.574166509460554</v>
      </c>
      <c r="W49" s="6">
        <f>V49+1.84</f>
        <v>76.414166509460557</v>
      </c>
      <c r="X49" s="6">
        <v>20.640999999999998</v>
      </c>
      <c r="Y49" s="6">
        <f t="shared" ref="Y49" si="88">W49/X49</f>
        <v>3.702057386243911</v>
      </c>
      <c r="Z49" s="6">
        <f t="shared" ref="Z49" si="89">Y49*0.0980665</f>
        <v>0.3630478106680885</v>
      </c>
    </row>
    <row r="50" spans="1:26" x14ac:dyDescent="0.2">
      <c r="A50" s="15" t="s">
        <v>40</v>
      </c>
      <c r="B50" s="6">
        <v>1.80064</v>
      </c>
      <c r="C50" s="6">
        <v>767.38049000000001</v>
      </c>
      <c r="D50" s="6">
        <f>C50*0.101971621297793</f>
        <v>78.251032717594825</v>
      </c>
      <c r="E50" s="6">
        <f>D50+1.84</f>
        <v>80.091032717594828</v>
      </c>
      <c r="F50" s="6">
        <v>15.754</v>
      </c>
      <c r="G50" s="6">
        <f>E50/F50</f>
        <v>5.0838537969782172</v>
      </c>
      <c r="H50" s="6">
        <f>G50*0.0980665</f>
        <v>0.49855574838136435</v>
      </c>
      <c r="I50" s="10" t="s">
        <v>47</v>
      </c>
      <c r="J50" s="15" t="s">
        <v>40</v>
      </c>
      <c r="K50" s="20" t="s">
        <v>52</v>
      </c>
      <c r="L50" s="21" t="s">
        <v>52</v>
      </c>
      <c r="M50" s="16">
        <v>0</v>
      </c>
      <c r="N50" s="16">
        <f>M50+1.84</f>
        <v>1.84</v>
      </c>
      <c r="O50" s="16">
        <v>19.242000000000001</v>
      </c>
      <c r="P50" s="16">
        <f>N50/O50</f>
        <v>9.5624155493191976E-2</v>
      </c>
      <c r="Q50" s="16">
        <f>P50*0.0980665</f>
        <v>9.3775262446731105E-3</v>
      </c>
      <c r="R50" s="10" t="s">
        <v>51</v>
      </c>
      <c r="S50" s="15" t="s">
        <v>40</v>
      </c>
      <c r="T50" s="6">
        <v>0.94942000000000004</v>
      </c>
      <c r="U50" s="18">
        <v>517.63269000000003</v>
      </c>
      <c r="V50" s="6">
        <f t="shared" si="87"/>
        <v>52.783844636037884</v>
      </c>
      <c r="W50" s="6">
        <f t="shared" ref="W50:W54" si="90">V50+1.84</f>
        <v>54.623844636037887</v>
      </c>
      <c r="X50" s="6">
        <v>22.73</v>
      </c>
      <c r="Y50" s="6">
        <f t="shared" ref="Y50:Y54" si="91">W50/X50</f>
        <v>2.403160784691504</v>
      </c>
      <c r="Z50" s="6">
        <f t="shared" ref="Z50:Z54" si="92">Y50*0.0980665</f>
        <v>0.23566956709194939</v>
      </c>
    </row>
    <row r="51" spans="1:26" x14ac:dyDescent="0.2">
      <c r="A51" s="15" t="s">
        <v>41</v>
      </c>
      <c r="B51" s="6">
        <v>2.2339600000000002</v>
      </c>
      <c r="C51" s="6">
        <v>536.01256999999998</v>
      </c>
      <c r="D51" s="6">
        <f t="shared" ref="D51:D54" si="93">C51*0.101971621297793</f>
        <v>54.658070798896759</v>
      </c>
      <c r="E51" s="6">
        <f t="shared" ref="E51:E54" si="94">D51+1.84</f>
        <v>56.498070798896762</v>
      </c>
      <c r="F51" s="6">
        <v>25.472000000000001</v>
      </c>
      <c r="G51" s="6">
        <f t="shared" ref="G51:G54" si="95">E51/F51</f>
        <v>2.2180461211878439</v>
      </c>
      <c r="H51" s="6">
        <f t="shared" ref="H51:H54" si="96">G51*0.0980665</f>
        <v>0.2175160199434677</v>
      </c>
      <c r="I51" s="10"/>
      <c r="J51" s="15" t="s">
        <v>41</v>
      </c>
      <c r="K51" s="6">
        <v>1.1672400000000001</v>
      </c>
      <c r="L51" s="6">
        <v>357.01648</v>
      </c>
      <c r="M51" s="6">
        <f t="shared" ref="M51:M54" si="97">L51*0.101971621297793</f>
        <v>36.40554929563109</v>
      </c>
      <c r="N51" s="6">
        <f t="shared" ref="N51:N54" si="98">M51+1.84</f>
        <v>38.245549295631093</v>
      </c>
      <c r="O51" s="6">
        <v>19.242000000000001</v>
      </c>
      <c r="P51" s="6">
        <f t="shared" ref="P51:P54" si="99">N51/O51</f>
        <v>1.9876078004173729</v>
      </c>
      <c r="Q51" s="6">
        <f t="shared" ref="Q51:Q54" si="100">P51*0.0980665</f>
        <v>0.1949177403596303</v>
      </c>
      <c r="R51" s="10"/>
      <c r="S51" s="15" t="s">
        <v>41</v>
      </c>
      <c r="T51" s="6">
        <v>0.68340999999999996</v>
      </c>
      <c r="U51" s="6">
        <v>576.43304000000001</v>
      </c>
      <c r="V51" s="6">
        <f t="shared" si="87"/>
        <v>58.779811658415561</v>
      </c>
      <c r="W51" s="6">
        <f t="shared" si="90"/>
        <v>60.619811658415564</v>
      </c>
      <c r="X51" s="6">
        <v>19.591999999999999</v>
      </c>
      <c r="Y51" s="6">
        <f t="shared" si="91"/>
        <v>3.0941104358113294</v>
      </c>
      <c r="Z51" s="6">
        <f t="shared" si="92"/>
        <v>0.30342858105349174</v>
      </c>
    </row>
    <row r="52" spans="1:26" x14ac:dyDescent="0.2">
      <c r="A52" s="15" t="s">
        <v>62</v>
      </c>
      <c r="B52" s="6">
        <v>1.13398</v>
      </c>
      <c r="C52" s="6">
        <v>556.37360000000001</v>
      </c>
      <c r="D52" s="6">
        <f t="shared" si="93"/>
        <v>56.734318039289761</v>
      </c>
      <c r="E52" s="6">
        <f t="shared" si="94"/>
        <v>58.574318039289764</v>
      </c>
      <c r="F52" s="6">
        <v>23.422000000000001</v>
      </c>
      <c r="G52" s="6">
        <f t="shared" si="95"/>
        <v>2.5008247817987259</v>
      </c>
      <c r="H52" s="6">
        <f t="shared" si="96"/>
        <v>0.24524713346426474</v>
      </c>
      <c r="I52" s="10"/>
      <c r="J52" s="15" t="s">
        <v>62</v>
      </c>
      <c r="K52" s="6">
        <v>1.93404</v>
      </c>
      <c r="L52" s="6">
        <v>984.93475000000001</v>
      </c>
      <c r="M52" s="6">
        <f t="shared" si="97"/>
        <v>100.43539333003642</v>
      </c>
      <c r="N52" s="6">
        <f t="shared" si="98"/>
        <v>102.27539333003642</v>
      </c>
      <c r="O52" s="6">
        <v>19.242000000000001</v>
      </c>
      <c r="P52" s="6">
        <f t="shared" si="99"/>
        <v>5.3152163668036803</v>
      </c>
      <c r="Q52" s="6">
        <f t="shared" si="100"/>
        <v>0.52124466583515316</v>
      </c>
      <c r="R52" s="10"/>
      <c r="S52" s="15" t="s">
        <v>62</v>
      </c>
      <c r="T52" s="6">
        <v>2.5829599999999999</v>
      </c>
      <c r="U52" s="6">
        <v>684.07421999999997</v>
      </c>
      <c r="V52" s="6">
        <f t="shared" si="87"/>
        <v>69.75615730142313</v>
      </c>
      <c r="W52" s="6">
        <f t="shared" si="90"/>
        <v>71.596157301423133</v>
      </c>
      <c r="X52" s="6">
        <v>22.73</v>
      </c>
      <c r="Y52" s="6">
        <f t="shared" si="91"/>
        <v>3.1498529389099486</v>
      </c>
      <c r="Z52" s="6">
        <f t="shared" si="92"/>
        <v>0.30889505323361249</v>
      </c>
    </row>
    <row r="53" spans="1:26" x14ac:dyDescent="0.2">
      <c r="A53" s="15" t="s">
        <v>63</v>
      </c>
      <c r="B53" s="6">
        <v>2.3338800000000002</v>
      </c>
      <c r="C53" s="6">
        <v>830.32605000000001</v>
      </c>
      <c r="D53" s="6">
        <f t="shared" si="93"/>
        <v>84.669693524292327</v>
      </c>
      <c r="E53" s="6">
        <f t="shared" si="94"/>
        <v>86.509693524292331</v>
      </c>
      <c r="F53" s="6">
        <v>24.109000000000002</v>
      </c>
      <c r="G53" s="6">
        <f t="shared" si="95"/>
        <v>3.588273819913407</v>
      </c>
      <c r="H53" s="6">
        <f t="shared" si="96"/>
        <v>0.35188945456053811</v>
      </c>
      <c r="I53" s="10" t="s">
        <v>47</v>
      </c>
      <c r="J53" s="15" t="s">
        <v>63</v>
      </c>
      <c r="K53" s="6">
        <v>1.4673799999999999</v>
      </c>
      <c r="L53" s="6">
        <v>772.95599000000004</v>
      </c>
      <c r="M53" s="6">
        <f t="shared" si="97"/>
        <v>78.819575492140672</v>
      </c>
      <c r="N53" s="6">
        <f t="shared" si="98"/>
        <v>80.659575492140675</v>
      </c>
      <c r="O53" s="6">
        <v>19.242000000000001</v>
      </c>
      <c r="P53" s="6">
        <f t="shared" si="99"/>
        <v>4.1918498852583239</v>
      </c>
      <c r="Q53" s="6">
        <f t="shared" si="100"/>
        <v>0.41108004677268545</v>
      </c>
      <c r="R53" s="10"/>
      <c r="S53" s="15" t="s">
        <v>63</v>
      </c>
      <c r="T53" s="6">
        <v>1.98295</v>
      </c>
      <c r="U53" s="6">
        <v>777.21227999999996</v>
      </c>
      <c r="V53" s="6">
        <f t="shared" si="87"/>
        <v>79.253596284154256</v>
      </c>
      <c r="W53" s="6">
        <f t="shared" si="90"/>
        <v>81.093596284154259</v>
      </c>
      <c r="X53" s="6">
        <v>19.591999999999999</v>
      </c>
      <c r="Y53" s="6">
        <f t="shared" si="91"/>
        <v>4.1391178176885601</v>
      </c>
      <c r="Z53" s="6">
        <f t="shared" si="92"/>
        <v>0.40590879746835518</v>
      </c>
    </row>
    <row r="54" spans="1:26" x14ac:dyDescent="0.2">
      <c r="A54" s="15" t="s">
        <v>64</v>
      </c>
      <c r="B54" s="6">
        <v>1.1673199999999999</v>
      </c>
      <c r="C54" s="6">
        <v>889.61035000000004</v>
      </c>
      <c r="D54" s="6">
        <f t="shared" si="93"/>
        <v>90.715009712797084</v>
      </c>
      <c r="E54" s="6">
        <f t="shared" si="94"/>
        <v>92.555009712797087</v>
      </c>
      <c r="F54" s="6">
        <v>22.036000000000001</v>
      </c>
      <c r="G54" s="6">
        <f t="shared" si="95"/>
        <v>4.2001728858593701</v>
      </c>
      <c r="H54" s="6">
        <f t="shared" si="96"/>
        <v>0.41189625431112792</v>
      </c>
      <c r="I54" s="10" t="s">
        <v>48</v>
      </c>
      <c r="J54" s="15" t="s">
        <v>64</v>
      </c>
      <c r="K54" s="6">
        <v>0.70072999999999996</v>
      </c>
      <c r="L54" s="6">
        <v>485.77283</v>
      </c>
      <c r="M54" s="6">
        <f t="shared" si="97"/>
        <v>49.535043057517179</v>
      </c>
      <c r="N54" s="6">
        <f t="shared" si="98"/>
        <v>51.375043057517182</v>
      </c>
      <c r="O54" s="6">
        <v>19.942</v>
      </c>
      <c r="P54" s="6">
        <f t="shared" si="99"/>
        <v>2.5762232001563126</v>
      </c>
      <c r="Q54" s="6">
        <f t="shared" si="100"/>
        <v>0.25264119245812905</v>
      </c>
      <c r="R54" s="10"/>
      <c r="S54" s="15" t="s">
        <v>64</v>
      </c>
      <c r="T54" s="6">
        <v>0.61617999999999995</v>
      </c>
      <c r="U54" s="6">
        <v>0.45963999999999999</v>
      </c>
      <c r="V54" s="6">
        <f t="shared" si="87"/>
        <v>4.6870236013317572E-2</v>
      </c>
      <c r="W54" s="6">
        <f t="shared" si="90"/>
        <v>1.8868702360133176</v>
      </c>
      <c r="X54" s="6">
        <v>19.242000000000001</v>
      </c>
      <c r="Y54" s="6">
        <f t="shared" si="91"/>
        <v>9.8059985241311584E-2</v>
      </c>
      <c r="Z54" s="6">
        <f t="shared" si="92"/>
        <v>9.6163995426670826E-3</v>
      </c>
    </row>
    <row r="55" spans="1:26" x14ac:dyDescent="0.2">
      <c r="I55" s="10"/>
      <c r="R55" s="10"/>
    </row>
    <row r="56" spans="1:26" ht="15" customHeight="1" x14ac:dyDescent="0.2">
      <c r="A56" s="7" t="s">
        <v>6</v>
      </c>
      <c r="B56" s="25" t="s">
        <v>49</v>
      </c>
      <c r="C56" s="26"/>
      <c r="D56" s="26"/>
      <c r="E56" s="26"/>
      <c r="F56" s="26"/>
      <c r="G56" s="26"/>
      <c r="H56" s="27"/>
      <c r="I56" s="10"/>
      <c r="J56" s="7" t="s">
        <v>6</v>
      </c>
      <c r="K56" s="32" t="s">
        <v>30</v>
      </c>
      <c r="L56" s="33"/>
      <c r="M56" s="33"/>
      <c r="N56" s="33"/>
      <c r="O56" s="33"/>
      <c r="P56" s="33"/>
      <c r="Q56" s="34"/>
      <c r="R56" s="10"/>
      <c r="S56" s="7" t="s">
        <v>6</v>
      </c>
      <c r="T56" s="32" t="s">
        <v>33</v>
      </c>
      <c r="U56" s="33"/>
      <c r="V56" s="33"/>
      <c r="W56" s="33"/>
      <c r="X56" s="33"/>
      <c r="Y56" s="33"/>
      <c r="Z56" s="34"/>
    </row>
    <row r="57" spans="1:26" ht="38.25" x14ac:dyDescent="0.2">
      <c r="A57" s="7"/>
      <c r="B57" s="13" t="s">
        <v>35</v>
      </c>
      <c r="C57" s="7" t="s">
        <v>9</v>
      </c>
      <c r="D57" s="7" t="s">
        <v>7</v>
      </c>
      <c r="E57" s="13" t="s">
        <v>36</v>
      </c>
      <c r="F57" s="5" t="s">
        <v>46</v>
      </c>
      <c r="G57" s="7" t="s">
        <v>10</v>
      </c>
      <c r="H57" s="7" t="s">
        <v>11</v>
      </c>
      <c r="I57" s="10"/>
      <c r="J57" s="7"/>
      <c r="K57" s="13" t="s">
        <v>35</v>
      </c>
      <c r="L57" s="7" t="s">
        <v>9</v>
      </c>
      <c r="M57" s="7" t="s">
        <v>7</v>
      </c>
      <c r="N57" s="13" t="s">
        <v>36</v>
      </c>
      <c r="O57" s="5" t="s">
        <v>46</v>
      </c>
      <c r="P57" s="7" t="s">
        <v>10</v>
      </c>
      <c r="Q57" s="7" t="s">
        <v>11</v>
      </c>
      <c r="R57" s="10"/>
      <c r="S57" s="7"/>
      <c r="T57" s="13" t="s">
        <v>35</v>
      </c>
      <c r="U57" s="7" t="s">
        <v>9</v>
      </c>
      <c r="V57" s="7" t="s">
        <v>7</v>
      </c>
      <c r="W57" s="13" t="s">
        <v>36</v>
      </c>
      <c r="X57" s="5" t="s">
        <v>46</v>
      </c>
      <c r="Y57" s="7" t="s">
        <v>10</v>
      </c>
      <c r="Z57" s="7" t="s">
        <v>11</v>
      </c>
    </row>
    <row r="58" spans="1:26" x14ac:dyDescent="0.2">
      <c r="A58" s="15" t="s">
        <v>42</v>
      </c>
      <c r="B58" s="6">
        <v>1.2339100000000001</v>
      </c>
      <c r="C58" s="6">
        <v>1397.40759</v>
      </c>
      <c r="D58" s="6">
        <f>C58*0.101971621297793</f>
        <v>142.4959175661416</v>
      </c>
      <c r="E58" s="6">
        <f>D58+1.84</f>
        <v>144.3359175661416</v>
      </c>
      <c r="F58" s="6">
        <v>26.146000000000001</v>
      </c>
      <c r="G58" s="6">
        <f>E58/F58</f>
        <v>5.5203823745942628</v>
      </c>
      <c r="H58" s="6">
        <f>G58*0.0980665</f>
        <v>0.54136457813814831</v>
      </c>
      <c r="I58" s="10"/>
      <c r="J58" s="15" t="s">
        <v>42</v>
      </c>
      <c r="K58" s="17"/>
      <c r="L58" s="17">
        <v>2000.01</v>
      </c>
      <c r="M58" s="17">
        <f>L58*0.101971621297793</f>
        <v>203.94426231179898</v>
      </c>
      <c r="N58" s="17">
        <f>M58+1.84</f>
        <v>205.78426231179898</v>
      </c>
      <c r="O58" s="17">
        <v>19.942</v>
      </c>
      <c r="P58" s="17">
        <f>N58/O58</f>
        <v>10.319138617580935</v>
      </c>
      <c r="Q58" s="17">
        <f>P58*0.0980665</f>
        <v>1.0119618072410008</v>
      </c>
      <c r="R58" s="10" t="s">
        <v>56</v>
      </c>
      <c r="S58" s="15" t="s">
        <v>42</v>
      </c>
      <c r="T58" s="6">
        <v>1.13062</v>
      </c>
      <c r="U58" s="6">
        <v>2082.8237300000001</v>
      </c>
      <c r="V58" s="6">
        <f t="shared" ref="V58:V63" si="101">U58*0.101971621297793</f>
        <v>212.38891262561665</v>
      </c>
      <c r="W58" s="6">
        <f>V58+1.84</f>
        <v>214.22891262561666</v>
      </c>
      <c r="X58" s="6">
        <v>22.036000000000001</v>
      </c>
      <c r="Y58" s="6">
        <f t="shared" ref="Y58" si="102">W58/X58</f>
        <v>9.7217694965337014</v>
      </c>
      <c r="Z58" s="6">
        <f t="shared" ref="Z58" si="103">Y58*0.0980665</f>
        <v>0.95337990833182218</v>
      </c>
    </row>
    <row r="59" spans="1:26" x14ac:dyDescent="0.2">
      <c r="A59" s="15" t="s">
        <v>43</v>
      </c>
      <c r="B59" s="6">
        <v>2.5006200000000001</v>
      </c>
      <c r="C59" s="6">
        <v>1478.0883799999999</v>
      </c>
      <c r="D59" s="6">
        <f t="shared" ref="D59:D63" si="104">C59*0.101971621297793</f>
        <v>150.72306853002834</v>
      </c>
      <c r="E59" s="6">
        <f t="shared" ref="E59:E63" si="105">D59+1.84</f>
        <v>152.56306853002835</v>
      </c>
      <c r="F59" s="6">
        <v>24.109000000000002</v>
      </c>
      <c r="G59" s="6">
        <f t="shared" ref="G59:G63" si="106">E59/F59</f>
        <v>6.3280546074091975</v>
      </c>
      <c r="H59" s="6">
        <f t="shared" ref="H59:H63" si="107">G59*0.0980665</f>
        <v>0.62057016715749402</v>
      </c>
      <c r="I59" s="10"/>
      <c r="J59" s="15" t="s">
        <v>43</v>
      </c>
      <c r="K59" s="17">
        <v>1.0339100000000001</v>
      </c>
      <c r="L59" s="17">
        <v>1982.0699500000001</v>
      </c>
      <c r="M59" s="17">
        <f t="shared" ref="M59:M63" si="108">L59*0.101971621297793</f>
        <v>202.11488632713551</v>
      </c>
      <c r="N59" s="17">
        <f t="shared" ref="N59:N63" si="109">M59+1.84</f>
        <v>203.95488632713551</v>
      </c>
      <c r="O59" s="17">
        <v>19.242000000000001</v>
      </c>
      <c r="P59" s="17">
        <f t="shared" ref="P59:P63" si="110">N59/O59</f>
        <v>10.599464002033859</v>
      </c>
      <c r="Q59" s="17">
        <f t="shared" ref="Q59:Q63" si="111">P59*0.0980665</f>
        <v>1.0394523365554533</v>
      </c>
      <c r="R59" s="10" t="s">
        <v>53</v>
      </c>
      <c r="S59" s="15" t="s">
        <v>43</v>
      </c>
      <c r="T59" s="6">
        <v>1.2827</v>
      </c>
      <c r="U59" s="6">
        <v>1425.1911600000001</v>
      </c>
      <c r="V59" s="6">
        <f t="shared" si="101"/>
        <v>145.32905324448231</v>
      </c>
      <c r="W59" s="6">
        <f t="shared" ref="W59:W63" si="112">V59+1.84</f>
        <v>147.16905324448231</v>
      </c>
      <c r="X59" s="6">
        <v>17.843</v>
      </c>
      <c r="Y59" s="6">
        <f t="shared" ref="Y59:Y63" si="113">W59/X59</f>
        <v>8.2479993972136025</v>
      </c>
      <c r="Z59" s="6">
        <f t="shared" ref="Z59:Z63" si="114">Y59*0.0980665</f>
        <v>0.80885243288684772</v>
      </c>
    </row>
    <row r="60" spans="1:26" x14ac:dyDescent="0.2">
      <c r="A60" s="15" t="s">
        <v>44</v>
      </c>
      <c r="B60" s="6">
        <v>1.33405</v>
      </c>
      <c r="C60" s="6">
        <v>912.29125999999997</v>
      </c>
      <c r="D60" s="6">
        <f t="shared" si="104"/>
        <v>93.0278188780064</v>
      </c>
      <c r="E60" s="6">
        <f t="shared" si="105"/>
        <v>94.867818878006403</v>
      </c>
      <c r="F60" s="6">
        <v>21.34</v>
      </c>
      <c r="G60" s="6">
        <f t="shared" si="106"/>
        <v>4.4455397787256983</v>
      </c>
      <c r="H60" s="6">
        <f t="shared" si="107"/>
        <v>0.43595852671040369</v>
      </c>
      <c r="I60" s="10"/>
      <c r="J60" s="15" t="s">
        <v>44</v>
      </c>
      <c r="K60" s="6">
        <v>1.3007200000000001</v>
      </c>
      <c r="L60" s="6">
        <v>1345.9747299999999</v>
      </c>
      <c r="M60" s="6">
        <f t="shared" si="108"/>
        <v>137.25122544395916</v>
      </c>
      <c r="N60" s="6">
        <f t="shared" si="109"/>
        <v>139.09122544395916</v>
      </c>
      <c r="O60" s="6">
        <v>22.036000000000001</v>
      </c>
      <c r="P60" s="6">
        <f t="shared" si="110"/>
        <v>6.3119997024849859</v>
      </c>
      <c r="Q60" s="6">
        <f t="shared" si="111"/>
        <v>0.61899571882374382</v>
      </c>
      <c r="R60" s="10"/>
      <c r="S60" s="15" t="s">
        <v>44</v>
      </c>
      <c r="T60" s="6">
        <v>0.78303</v>
      </c>
      <c r="U60" s="6">
        <v>1156.1945800000001</v>
      </c>
      <c r="V60" s="6">
        <f t="shared" si="101"/>
        <v>117.89903585832084</v>
      </c>
      <c r="W60" s="6">
        <f t="shared" si="112"/>
        <v>119.73903585832085</v>
      </c>
      <c r="X60" s="6">
        <v>18.542000000000002</v>
      </c>
      <c r="Y60" s="6">
        <f t="shared" si="113"/>
        <v>6.4577195479625091</v>
      </c>
      <c r="Z60" s="6">
        <f t="shared" si="114"/>
        <v>0.63328595405026544</v>
      </c>
    </row>
    <row r="61" spans="1:26" x14ac:dyDescent="0.2">
      <c r="A61" s="15" t="s">
        <v>59</v>
      </c>
      <c r="B61" s="6">
        <v>1.80064</v>
      </c>
      <c r="C61" s="6">
        <v>1014.58344</v>
      </c>
      <c r="D61" s="6">
        <f t="shared" si="104"/>
        <v>103.45871831869208</v>
      </c>
      <c r="E61" s="6">
        <f t="shared" si="105"/>
        <v>105.29871831869208</v>
      </c>
      <c r="F61" s="6">
        <v>18.542000000000002</v>
      </c>
      <c r="G61" s="6">
        <f t="shared" si="106"/>
        <v>5.6789299060884515</v>
      </c>
      <c r="H61" s="6">
        <f t="shared" si="107"/>
        <v>0.55691277963542318</v>
      </c>
      <c r="I61" s="10"/>
      <c r="J61" s="15" t="s">
        <v>59</v>
      </c>
      <c r="K61" s="6">
        <v>1.80064</v>
      </c>
      <c r="L61" s="6">
        <v>1604.9411600000001</v>
      </c>
      <c r="M61" s="6">
        <f t="shared" si="108"/>
        <v>163.6584521727606</v>
      </c>
      <c r="N61" s="6">
        <f t="shared" si="109"/>
        <v>165.49845217276061</v>
      </c>
      <c r="O61" s="6">
        <v>19.942</v>
      </c>
      <c r="P61" s="6">
        <f t="shared" si="110"/>
        <v>8.2989896787062793</v>
      </c>
      <c r="Q61" s="6">
        <f t="shared" si="111"/>
        <v>0.81385287132684936</v>
      </c>
      <c r="R61" s="10"/>
      <c r="S61" s="15" t="s">
        <v>59</v>
      </c>
      <c r="T61" s="6">
        <v>1.7495700000000001</v>
      </c>
      <c r="U61" s="6">
        <v>1376.71216</v>
      </c>
      <c r="V61" s="6">
        <f t="shared" si="101"/>
        <v>140.38557101558661</v>
      </c>
      <c r="W61" s="6">
        <f t="shared" si="112"/>
        <v>142.22557101558661</v>
      </c>
      <c r="X61" s="6">
        <v>17.843</v>
      </c>
      <c r="Y61" s="6">
        <f t="shared" si="113"/>
        <v>7.9709449652853559</v>
      </c>
      <c r="Z61" s="6">
        <f t="shared" si="114"/>
        <v>0.78168267443815631</v>
      </c>
    </row>
    <row r="62" spans="1:26" x14ac:dyDescent="0.2">
      <c r="A62" s="15" t="s">
        <v>60</v>
      </c>
      <c r="B62" s="6">
        <v>1.8340399999999999</v>
      </c>
      <c r="C62" s="6">
        <v>1171.18604</v>
      </c>
      <c r="D62" s="6">
        <f t="shared" si="104"/>
        <v>119.42773934014184</v>
      </c>
      <c r="E62" s="6">
        <f t="shared" si="105"/>
        <v>121.26773934014184</v>
      </c>
      <c r="F62" s="6">
        <v>21.34</v>
      </c>
      <c r="G62" s="6">
        <f t="shared" si="106"/>
        <v>5.6826494536148946</v>
      </c>
      <c r="H62" s="6">
        <f t="shared" si="107"/>
        <v>0.55727754264292506</v>
      </c>
      <c r="I62" s="10"/>
      <c r="J62" s="15" t="s">
        <v>60</v>
      </c>
      <c r="K62" s="6">
        <v>2.40062</v>
      </c>
      <c r="L62" s="6">
        <v>1504.8425299999999</v>
      </c>
      <c r="M62" s="6">
        <f t="shared" si="108"/>
        <v>153.45123258197268</v>
      </c>
      <c r="N62" s="6">
        <f t="shared" si="109"/>
        <v>155.29123258197268</v>
      </c>
      <c r="O62" s="6">
        <v>19.942</v>
      </c>
      <c r="P62" s="6">
        <f t="shared" si="110"/>
        <v>7.7871443477069837</v>
      </c>
      <c r="Q62" s="6">
        <f t="shared" si="111"/>
        <v>0.76365799117440691</v>
      </c>
      <c r="R62" s="10"/>
      <c r="S62" s="15" t="s">
        <v>60</v>
      </c>
      <c r="T62" s="6">
        <v>1.7161500000000001</v>
      </c>
      <c r="U62" s="6">
        <v>1084.54321</v>
      </c>
      <c r="V62" s="6">
        <f t="shared" si="101"/>
        <v>110.59262949121279</v>
      </c>
      <c r="W62" s="6">
        <f t="shared" si="112"/>
        <v>112.43262949121279</v>
      </c>
      <c r="X62" s="6">
        <v>17.145</v>
      </c>
      <c r="Y62" s="6">
        <f t="shared" si="113"/>
        <v>6.5577503348622219</v>
      </c>
      <c r="Z62" s="6">
        <f t="shared" si="114"/>
        <v>0.64309562321376612</v>
      </c>
    </row>
    <row r="63" spans="1:26" x14ac:dyDescent="0.2">
      <c r="A63" s="15" t="s">
        <v>61</v>
      </c>
      <c r="B63" s="6">
        <v>1.93404</v>
      </c>
      <c r="C63" s="6">
        <v>1203.67065</v>
      </c>
      <c r="D63" s="6">
        <f t="shared" si="104"/>
        <v>122.74024768906834</v>
      </c>
      <c r="E63" s="6">
        <f t="shared" si="105"/>
        <v>124.58024768906834</v>
      </c>
      <c r="F63" s="6">
        <v>22.036000000000001</v>
      </c>
      <c r="G63" s="6">
        <f t="shared" si="106"/>
        <v>5.6534873701701009</v>
      </c>
      <c r="H63" s="6">
        <f t="shared" si="107"/>
        <v>0.55441771918678617</v>
      </c>
      <c r="I63" s="10"/>
      <c r="J63" s="15" t="s">
        <v>61</v>
      </c>
      <c r="K63" s="6">
        <v>1.46723</v>
      </c>
      <c r="L63" s="6">
        <v>1558.7856400000001</v>
      </c>
      <c r="M63" s="6">
        <f t="shared" si="108"/>
        <v>158.95189896651789</v>
      </c>
      <c r="N63" s="6">
        <f t="shared" si="109"/>
        <v>160.79189896651789</v>
      </c>
      <c r="O63" s="6">
        <v>22.036000000000001</v>
      </c>
      <c r="P63" s="6">
        <f t="shared" si="110"/>
        <v>7.2967824907659233</v>
      </c>
      <c r="Q63" s="6">
        <f t="shared" si="111"/>
        <v>0.71556992013069642</v>
      </c>
      <c r="R63" s="10"/>
      <c r="S63" s="15" t="s">
        <v>61</v>
      </c>
      <c r="T63" s="6">
        <v>1.21356</v>
      </c>
      <c r="U63" s="6">
        <v>1825.82104</v>
      </c>
      <c r="V63" s="6">
        <f t="shared" si="101"/>
        <v>186.18193164842256</v>
      </c>
      <c r="W63" s="6">
        <f t="shared" si="112"/>
        <v>188.02193164842257</v>
      </c>
      <c r="X63" s="6">
        <v>17.843</v>
      </c>
      <c r="Y63" s="6">
        <f t="shared" si="113"/>
        <v>10.537573930864909</v>
      </c>
      <c r="Z63" s="6">
        <f t="shared" si="114"/>
        <v>1.0333829938911636</v>
      </c>
    </row>
    <row r="64" spans="1:26" x14ac:dyDescent="0.2">
      <c r="W64" s="8"/>
      <c r="X64" s="8"/>
      <c r="Y64" s="9"/>
      <c r="Z64" s="9"/>
    </row>
    <row r="68" spans="1:1" x14ac:dyDescent="0.2">
      <c r="A68" s="14"/>
    </row>
  </sheetData>
  <mergeCells count="27">
    <mergeCell ref="K47:Q47"/>
    <mergeCell ref="K56:Q56"/>
    <mergeCell ref="T47:Z47"/>
    <mergeCell ref="T38:Z38"/>
    <mergeCell ref="T56:Z56"/>
    <mergeCell ref="B38:H38"/>
    <mergeCell ref="A1:Z1"/>
    <mergeCell ref="B3:H3"/>
    <mergeCell ref="K3:Q3"/>
    <mergeCell ref="T3:Z3"/>
    <mergeCell ref="B9:H9"/>
    <mergeCell ref="B47:H47"/>
    <mergeCell ref="B56:H56"/>
    <mergeCell ref="K29:Q29"/>
    <mergeCell ref="A27:Z27"/>
    <mergeCell ref="A2:Z2"/>
    <mergeCell ref="K15:Q15"/>
    <mergeCell ref="K21:Q21"/>
    <mergeCell ref="T9:Z9"/>
    <mergeCell ref="T21:Z21"/>
    <mergeCell ref="T15:Z15"/>
    <mergeCell ref="T29:Z29"/>
    <mergeCell ref="K38:Q38"/>
    <mergeCell ref="B15:H15"/>
    <mergeCell ref="B21:H21"/>
    <mergeCell ref="K9:Q9"/>
    <mergeCell ref="B29:H2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Shear strength</vt:lpstr>
    </vt:vector>
  </TitlesOfParts>
  <Company>Brunel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BuildUser</dc:creator>
  <cp:lastModifiedBy>Byzyka Juliana</cp:lastModifiedBy>
  <cp:lastPrinted>2017-04-06T07:43:46Z</cp:lastPrinted>
  <dcterms:created xsi:type="dcterms:W3CDTF">2017-03-31T09:52:23Z</dcterms:created>
  <dcterms:modified xsi:type="dcterms:W3CDTF">2019-11-26T15:36:14Z</dcterms:modified>
</cp:coreProperties>
</file>